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ThisWorkbook" autoCompressPictures="0" defaultThemeVersion="124226"/>
  <mc:AlternateContent xmlns:mc="http://schemas.openxmlformats.org/markup-compatibility/2006">
    <mc:Choice Requires="x15">
      <x15ac:absPath xmlns:x15ac="http://schemas.microsoft.com/office/spreadsheetml/2010/11/ac" url="Z:\Socorro\NGVLA\Receivers and Feeds\NRAO\Band Configurations\"/>
    </mc:Choice>
  </mc:AlternateContent>
  <bookViews>
    <workbookView xWindow="120" yWindow="60" windowWidth="17145" windowHeight="10545" tabRatio="911"/>
  </bookViews>
  <sheets>
    <sheet name="Intro" sheetId="11" r:id="rId1"/>
    <sheet name="Notes" sheetId="7" r:id="rId2"/>
    <sheet name="VLA" sheetId="12" r:id="rId3"/>
    <sheet name="VLA-like" sheetId="1" state="hidden" r:id="rId4"/>
    <sheet name="Reference" sheetId="2" r:id="rId5"/>
    <sheet name="WB Feed" sheetId="10" r:id="rId6"/>
    <sheet name="UWB Feed" sheetId="4" r:id="rId7"/>
    <sheet name="Rel. Sensitivity" sheetId="3" r:id="rId8"/>
    <sheet name="Perf Summary" sheetId="14" r:id="rId9"/>
    <sheet name="Tsky Data" sheetId="6" r:id="rId10"/>
    <sheet name="Ant. Calcs" sheetId="9" state="hidden" r:id="rId11"/>
    <sheet name="STRESS" sheetId="13" state="hidden" r:id="rId12"/>
  </sheets>
  <functionGroups builtInGroupCount="18"/>
  <definedNames>
    <definedName name="Ao_18m" comment="Physical collecting area in square meters of a single 18-meter antenna, , relative to the aperture plane.">PI()*((18/2)^2)</definedName>
    <definedName name="Ao_6m" comment="Physical collecting area in square meters of a single 6-meter diameter antenna, relative to the aperture plane.">PI()*((6/2)^2)</definedName>
    <definedName name="Ao_array" comment="Total physical collecting area of the array. This is defined as 244 x 18-meter and 19 x 6-meter diameter antennas.">244*Ao_18m + 19*Ao_6m</definedName>
    <definedName name="Beam_HA_narrow" comment="Standard corrugated or spline-tapered feed beam subtended angle (boresight to edge of subreflector).">15</definedName>
    <definedName name="Beam_HA_wide" comment="Radially-corrugated or QR feed horn beam subtended angle (boresight to edge of subreflector).">55</definedName>
    <definedName name="CASS_feed_freq" comment="CSIRO CASS (C+X) 3:1 feed lower frequency bound, GHz.">4</definedName>
    <definedName name="CASS_feed_ID" comment="CSIRO CASS (C+X) 3:1 feed aperture diameter (mm), approx.">354-2*8</definedName>
    <definedName name="CASS_feed_length" comment="CSIRO CASS (C+X) 3:1 feed overall length (mm).">813.2</definedName>
    <definedName name="D" comment="Antenna diameter in meters.">18</definedName>
    <definedName name="DVA1_feed_freq" comment="Lower band edge frequency in GHz, radially-corrugated feed, 0.8-1.33 GHz, designed by Lynn Baker for NRC DVA-1 antenna. Beam half-angle for this length is 55 degrees (wide beam case). Used to scale sizes of wideband feeds for receiver bands above 11 GHz.">0.8</definedName>
    <definedName name="DVA1_feed_length" comment="Length in inches, radially-corrugated reference feed, 0.8-1.33 GHz, designed by Lynn Baker for NRC DVA-1 antenna. Beam half-angle for this length is 55 degrees (wide beam case).">17.492</definedName>
    <definedName name="DVA1_feed_OD" comment="Aperture OD in inches, radially-corrugated reference feed, 0.8-1.33 GHz, designed by Lynn Baker for NRC DVA-1 antenna. Beam half-angle for this length is 55 degrees (wide beam case).">32.082</definedName>
    <definedName name="eApr_VLA_hifreq_noRuze" comment="VLA aperture efficiency, X-Q bands, w/o surface (Ruze) component.">0.58</definedName>
    <definedName name="eAptr_3mm" comment="Based on VLBA 3mm values; scaled for lower phase efficiency.">eAptr_VLBA_unblocked*0.94</definedName>
    <definedName name="eAptr_ngVLArev6_fL" comment="Approx. aperture efficiency of shaped ngVLA antenna optics with DVA-1 scaled C-band corrugated feed, scaled for frequency change (ref. L. Baker, 2014, 2018).">0.849</definedName>
    <definedName name="eAptr_ngVLArev6_fM" comment="Approx. aperture efficiency of shaped ngVLA antenna optics with DVA-1 scaled C-band corrugated feed, scaled for frequency change (ref. L. Baker, 2014, 2018).">0.884</definedName>
    <definedName name="eAptr_ngVLAver6_fH" comment="Approx. aperture efficiency of shaped ngVLA antenna optics with DVA-1 scaled C-band corrugated feed, scaled for frequency change (ref. L. Baker, 2014, 2018).">0.879</definedName>
    <definedName name="eAptr_VLBA_unblocked" comment="Based on VLBA project book numbers; unblocked aperture assumed, antenna-specific efficiency terms removed.">eIllum*eSpill*ePhase*eMisc</definedName>
    <definedName name="eAptr_WBF" comment="Optimiazed aperture efficiency for Caltech wideband feed (~3.5:1 bw), from A. Soliman / S. Weinreb">0.63</definedName>
    <definedName name="eBlk_ATCA" comment="Based on dimensions of ATCA 22m antenna (2.75m dia. subreflector).">0.984</definedName>
    <definedName name="eBlock" comment="Typical efficiency contribution on a symmetric antenna optics due to subreflector/quadrapod blockage and scattering. VLBA number is assumed here. For unblocked (offset) optics, this factor is not included in the overall aperture efficiency. ">0.86</definedName>
    <definedName name="eIllum" comment="Approximate illumination efficiency for a corrugated feed, with optimum shaping on the antenna optics. Based on VLBA Project Book value.">0.97</definedName>
    <definedName name="Elev_Angle">'Rel. Sensitivity'!$K$2</definedName>
    <definedName name="eMisc" comment="Miscellaneous efficiency contributions on the antenna optics. VLBA value assumed. This includes mismatch and surface conductivity losses.">0.95</definedName>
    <definedName name="ePhase" comment="Phase efficiency of antenna optics. VLBA value assumed.">0.99</definedName>
    <definedName name="eSpill" comment="Spillover efficiency of antenna optics. VLBA higher-frequency value assumed.">0.92</definedName>
    <definedName name="F_to_D">'Ant. Calcs'!$B$6</definedName>
    <definedName name="Feed_temp" comment="Added for Perf Table tab to make calculations come out correctly.">20</definedName>
    <definedName name="Feed_type" comment="For v4.0, feed type is fixed at 'Wide'.">"Wide"</definedName>
    <definedName name="GBT_eff" comment="Not including subreflector feed (illumination) efficiency.">0.85</definedName>
    <definedName name="k" comment="Boltzmann's constant, in units of Jy * m^2/K.">1380</definedName>
    <definedName name="Ku_feed_freq" comment="Lower band edge frequency in GHz, reference Ku-band feed (narrow beam case only). Used to scale dimensions of reference feed to obtain dimensions for bands above 11 GHz.">12</definedName>
    <definedName name="Ku_feed_ID" comment="Inside diameter of feed aperture, in inches, corrugated feed, 12-18 GHz. Beam half-angle for this length is 15 degrees (narrow beam case).">8.7</definedName>
    <definedName name="Ku_feed_length" comment="Length in inches, corrugated feed, 12-18 GHz. Beam half-angle for this length is 15 degrees (narrow beam case).">14.8</definedName>
    <definedName name="L_feed_freq" comment="Lower band edge frequency in GHz, reference L-band feed (narrow beam case). Used to scale dimensions of reference feed to obtain dimensions for bands below 11 GHz.">1.2</definedName>
    <definedName name="L_feed_ID" comment="Inside diameter of feed aperture, in inches, corrugated feed, 1.2-2.4 GHz. Beam half-angle for this length is 15 degrees (narrow beam case).">43.8</definedName>
    <definedName name="L_feed_length" comment="Length in inches, corrugated feed, 1.2-2.4 GHz. Beam half-angle for this length is 15 degrees (narrow beam case).">100.7</definedName>
    <definedName name="N" comment="Number of antennas in the array.">214</definedName>
    <definedName name="_xlnm.Print_Area" localSheetId="7">'Rel. Sensitivity'!$A$2:$Q$44</definedName>
    <definedName name="_xlnm.Print_Area" localSheetId="9">'Tsky Data'!$A$1:$P$50</definedName>
    <definedName name="PWV">'Rel. Sensitivity'!$F$2</definedName>
    <definedName name="PWV_Values" comment="Precipital Water Vapor (PWV) values for the VLA site (best case, nominal, and worst-case).">'Tsky Data'!$A$5:$D$5</definedName>
    <definedName name="QR_WB_freq" comment="Lower band edge frequency in GHz, for reference quad-ridge wideband feed. Used to scale dimensions of reference feed to obtain dimensions for bands below 50 GHz.">1.2</definedName>
    <definedName name="QR_WB_ID" comment="Caltech quad-ridge wideband (1.2-4.2 GHz) feed ID, in inches, for 49 degree beam half-angle. Feeds for the other bands up to 50 GHz are frequency-scaled versions of this one.">14.173</definedName>
    <definedName name="QR_WB_Len" comment="Caltech quad-ridge wideband (1.2-4.2 GHz) feed length, in inches, for 49 degree beam half-angle. Feeds for the other bands up to 50 GHz are frequency-scaled versions of this one.">13</definedName>
    <definedName name="Rev_date">Intro!$B$3</definedName>
    <definedName name="Sigma_ngVLA" comment="Precision surface roughness specification for ngVLA, in um, combining primary and secondary optics.">'Rel. Sensitivity'!$Q$2</definedName>
    <definedName name="Sigma_VLA" comment="Precision surface roughness specification for VLA, in um, combining primary and secondary optics.">400</definedName>
    <definedName name="T_feed_VLA" comment="Approximate noise temperature contribution of typical VLA corrugated feed horn, ambient temp.">3</definedName>
    <definedName name="T_IRD" comment="Max noise contribution in Kelvin to Tsys, from the Integrated Receiver Downconverter / Digitizer (IRD) subsystem. Assumed to apply to all bands and band frequencies equally.">1</definedName>
    <definedName name="Tdelt_cooled_feed" comment="Approximate reduction in Trx with a cooled feed, taking into account added loss of larger vacuum/feed window and added IR filter.">1</definedName>
    <definedName name="Tsky_Data_Table">'Tsky Data'!$A$5:$G$1196</definedName>
    <definedName name="Warmer_OMT_Noise_Penalty" comment="Approximate noise penalty (K) for cooling OMTs on bands &lt;5 GHz to 50K, instead of 15K.">4</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O134" i="3" l="1"/>
  <c r="E134" i="3"/>
  <c r="F134" i="3"/>
  <c r="G134" i="3"/>
  <c r="H134" i="3"/>
  <c r="I134" i="3"/>
  <c r="J134" i="3"/>
  <c r="K134" i="3"/>
  <c r="L134" i="3"/>
  <c r="M134" i="3"/>
  <c r="N134" i="3"/>
  <c r="D134" i="3"/>
  <c r="C134" i="3"/>
  <c r="F29" i="10" l="1"/>
  <c r="F28" i="10"/>
  <c r="F27" i="10"/>
  <c r="F31" i="2"/>
  <c r="D30" i="2"/>
  <c r="F30" i="2"/>
  <c r="D31" i="2"/>
  <c r="F44" i="2"/>
  <c r="D132" i="3" l="1"/>
  <c r="H132" i="3"/>
  <c r="L132" i="3"/>
  <c r="M132" i="3"/>
  <c r="E132" i="3"/>
  <c r="I132" i="3"/>
  <c r="O132" i="3"/>
  <c r="F132" i="3"/>
  <c r="J132" i="3"/>
  <c r="N132" i="3"/>
  <c r="G132" i="3"/>
  <c r="K132" i="3"/>
  <c r="C132" i="3"/>
  <c r="D133" i="3"/>
  <c r="E133" i="3"/>
  <c r="I133" i="3"/>
  <c r="M133" i="3"/>
  <c r="K133" i="3"/>
  <c r="F133" i="3"/>
  <c r="J133" i="3"/>
  <c r="N133" i="3"/>
  <c r="G133" i="3"/>
  <c r="O133" i="3"/>
  <c r="H133" i="3"/>
  <c r="L133" i="3"/>
  <c r="C133" i="3"/>
  <c r="D136" i="3" l="1"/>
  <c r="H136" i="3"/>
  <c r="L136" i="3"/>
  <c r="E136" i="3"/>
  <c r="I136" i="3"/>
  <c r="M136" i="3"/>
  <c r="F136" i="3"/>
  <c r="J136" i="3"/>
  <c r="N136" i="3"/>
  <c r="G136" i="3"/>
  <c r="K136" i="3"/>
  <c r="O136" i="3"/>
  <c r="C136" i="3"/>
  <c r="G137" i="3" l="1"/>
  <c r="G138" i="3" s="1"/>
  <c r="E137" i="3"/>
  <c r="E138" i="3" s="1"/>
  <c r="F137" i="3"/>
  <c r="F138" i="3" s="1"/>
  <c r="O137" i="3"/>
  <c r="O138" i="3" s="1"/>
  <c r="D137" i="3"/>
  <c r="D138" i="3" s="1"/>
  <c r="K137" i="3"/>
  <c r="K138" i="3" s="1"/>
  <c r="I137" i="3"/>
  <c r="I138" i="3" s="1"/>
  <c r="J137" i="3"/>
  <c r="J138" i="3" s="1"/>
  <c r="H137" i="3"/>
  <c r="H138" i="3" s="1"/>
  <c r="C137" i="3"/>
  <c r="C138" i="3" s="1"/>
  <c r="M137" i="3"/>
  <c r="M138" i="3" s="1"/>
  <c r="N137" i="3"/>
  <c r="N138" i="3" s="1"/>
  <c r="L137" i="3"/>
  <c r="L138" i="3" s="1"/>
  <c r="E26" i="2" l="1"/>
  <c r="E31" i="4"/>
  <c r="L37" i="10"/>
  <c r="H31" i="4"/>
  <c r="D31" i="4"/>
  <c r="O37" i="10"/>
  <c r="G31" i="4"/>
  <c r="N37" i="10"/>
  <c r="F31" i="4"/>
  <c r="M37" i="10"/>
  <c r="D44" i="2"/>
  <c r="E44" i="2"/>
  <c r="K35" i="10" l="1"/>
  <c r="J35" i="10"/>
  <c r="I35" i="10"/>
  <c r="H35" i="10"/>
  <c r="K34" i="10"/>
  <c r="J34" i="10"/>
  <c r="I34" i="10"/>
  <c r="H34" i="10"/>
  <c r="K36" i="10"/>
  <c r="J36" i="10"/>
  <c r="I36" i="10"/>
  <c r="H36" i="10"/>
  <c r="H25" i="4"/>
  <c r="E25" i="4"/>
  <c r="G24" i="4"/>
  <c r="F23" i="4"/>
  <c r="I30" i="10"/>
  <c r="H30" i="10"/>
  <c r="G25" i="4"/>
  <c r="H24" i="4"/>
  <c r="H23" i="4"/>
  <c r="D23" i="4"/>
  <c r="K30" i="10"/>
  <c r="F25" i="4"/>
  <c r="D24" i="4"/>
  <c r="G23" i="4"/>
  <c r="J30" i="10"/>
  <c r="D25" i="4"/>
  <c r="E24" i="4"/>
  <c r="F24" i="4"/>
  <c r="E23" i="4"/>
  <c r="D32" i="2"/>
  <c r="L26" i="2" l="1"/>
  <c r="K26" i="2"/>
  <c r="J26" i="2"/>
  <c r="L25" i="2"/>
  <c r="K25" i="2"/>
  <c r="J25" i="2"/>
  <c r="L24" i="2"/>
  <c r="K24" i="2"/>
  <c r="J24" i="2"/>
  <c r="L23" i="2"/>
  <c r="K23" i="2"/>
  <c r="J23" i="2"/>
  <c r="F33" i="2"/>
  <c r="D35" i="2"/>
  <c r="D33" i="2"/>
  <c r="F34" i="2"/>
  <c r="F35" i="2"/>
  <c r="D34" i="2"/>
  <c r="F32" i="2"/>
  <c r="Q182" i="14" l="1"/>
  <c r="R182" i="14"/>
  <c r="S182" i="14"/>
  <c r="Q183" i="14"/>
  <c r="R183" i="14"/>
  <c r="S183" i="14"/>
  <c r="Q184" i="14"/>
  <c r="R184" i="14"/>
  <c r="S184" i="14"/>
  <c r="Q185" i="14"/>
  <c r="R185" i="14"/>
  <c r="S185" i="14"/>
  <c r="S181" i="14"/>
  <c r="R181" i="14"/>
  <c r="Q181" i="14"/>
  <c r="S180" i="14"/>
  <c r="R180" i="14"/>
  <c r="Q180" i="14"/>
  <c r="K181" i="14"/>
  <c r="J181" i="14"/>
  <c r="K180" i="14"/>
  <c r="J180" i="14"/>
  <c r="C183" i="14"/>
  <c r="E183" i="14"/>
  <c r="C184" i="14"/>
  <c r="E184" i="14"/>
  <c r="C185" i="14"/>
  <c r="E185" i="14"/>
  <c r="E182" i="14"/>
  <c r="C182" i="14"/>
  <c r="E181" i="14"/>
  <c r="C181" i="14"/>
  <c r="E180" i="14"/>
  <c r="C180" i="14"/>
  <c r="I35" i="2"/>
  <c r="G32" i="2"/>
  <c r="G33" i="2"/>
  <c r="H35" i="2"/>
  <c r="H33" i="2"/>
  <c r="I32" i="2"/>
  <c r="H32" i="2"/>
  <c r="G35" i="2"/>
  <c r="I33" i="2"/>
  <c r="G34" i="2"/>
  <c r="H34" i="2"/>
  <c r="I34" i="2"/>
  <c r="G44" i="2" l="1"/>
  <c r="H44" i="2"/>
  <c r="I44" i="2"/>
  <c r="F185" i="14"/>
  <c r="F183" i="14"/>
  <c r="F184" i="14"/>
  <c r="F181" i="14"/>
  <c r="F180" i="14"/>
  <c r="F182" i="14"/>
  <c r="D184" i="14"/>
  <c r="N180" i="14"/>
  <c r="O181" i="14"/>
  <c r="O180" i="14"/>
  <c r="M181" i="14"/>
  <c r="M180" i="14"/>
  <c r="N181" i="14"/>
  <c r="D185" i="14"/>
  <c r="D183" i="14"/>
  <c r="D182" i="14"/>
  <c r="D181" i="14"/>
  <c r="D180" i="14"/>
  <c r="I25" i="2" l="1"/>
  <c r="I24" i="2"/>
  <c r="I23" i="2"/>
  <c r="I26" i="2"/>
  <c r="E24" i="2"/>
  <c r="E25" i="2"/>
  <c r="E23" i="2"/>
  <c r="AD53" i="13"/>
  <c r="J27" i="12"/>
  <c r="I27" i="12"/>
  <c r="H27" i="12"/>
  <c r="C9" i="13"/>
  <c r="O9" i="13"/>
  <c r="D9" i="13"/>
  <c r="P9" i="13"/>
  <c r="E9" i="13"/>
  <c r="Q9" i="13"/>
  <c r="C10" i="13"/>
  <c r="O10" i="13"/>
  <c r="E10" i="13"/>
  <c r="Q10" i="13"/>
  <c r="C11" i="13"/>
  <c r="O11" i="13"/>
  <c r="E11" i="13"/>
  <c r="Q11" i="13"/>
  <c r="C12" i="13"/>
  <c r="O12" i="13"/>
  <c r="D12" i="13"/>
  <c r="P12" i="13"/>
  <c r="E12" i="13"/>
  <c r="Q12" i="13"/>
  <c r="D8" i="13"/>
  <c r="P8" i="13"/>
  <c r="E8" i="13"/>
  <c r="Q8" i="13"/>
  <c r="C8" i="13"/>
  <c r="O8" i="13"/>
  <c r="I8" i="13"/>
  <c r="J8" i="13"/>
  <c r="K8" i="13"/>
  <c r="I9" i="13"/>
  <c r="J9" i="13"/>
  <c r="K9" i="13"/>
  <c r="F10" i="13"/>
  <c r="G10" i="13"/>
  <c r="H10" i="13"/>
  <c r="I10" i="13"/>
  <c r="J10" i="13"/>
  <c r="K10" i="13"/>
  <c r="F11" i="13"/>
  <c r="G11" i="13"/>
  <c r="H11" i="13"/>
  <c r="I11" i="13"/>
  <c r="J11" i="13"/>
  <c r="K11" i="13"/>
  <c r="F12" i="13"/>
  <c r="G12" i="13"/>
  <c r="H12" i="13"/>
  <c r="I12" i="13"/>
  <c r="J12" i="13"/>
  <c r="K12" i="13"/>
  <c r="G18" i="13"/>
  <c r="G17" i="13"/>
  <c r="G7" i="13"/>
  <c r="I7" i="13"/>
  <c r="J7" i="13"/>
  <c r="K7" i="13"/>
  <c r="I6" i="13"/>
  <c r="J6" i="13"/>
  <c r="K6" i="13"/>
  <c r="J5" i="13"/>
  <c r="K5" i="13"/>
  <c r="I5" i="13"/>
  <c r="V12" i="13"/>
  <c r="V11" i="13"/>
  <c r="V10" i="13"/>
  <c r="V9" i="13"/>
  <c r="V8" i="13"/>
  <c r="V7" i="13"/>
  <c r="V6" i="13"/>
  <c r="V5" i="13"/>
  <c r="F53" i="13"/>
  <c r="E7" i="13"/>
  <c r="E6" i="13"/>
  <c r="E5" i="13"/>
  <c r="D7" i="13"/>
  <c r="D6" i="13"/>
  <c r="D5" i="13"/>
  <c r="C7" i="13"/>
  <c r="C5" i="13"/>
  <c r="C6" i="13"/>
  <c r="AH53" i="13"/>
  <c r="W12" i="13"/>
  <c r="W11" i="13"/>
  <c r="Z53" i="13"/>
  <c r="W10" i="13"/>
  <c r="V53" i="13"/>
  <c r="W9" i="13"/>
  <c r="R53" i="13"/>
  <c r="W8" i="13"/>
  <c r="N53" i="13"/>
  <c r="W7" i="13"/>
  <c r="J53" i="13"/>
  <c r="W6" i="13"/>
  <c r="W5" i="13"/>
  <c r="H25" i="12"/>
  <c r="O14" i="12"/>
  <c r="I25" i="12"/>
  <c r="J28" i="12"/>
  <c r="I28" i="12"/>
  <c r="H28" i="12"/>
  <c r="J29" i="12"/>
  <c r="I29" i="12"/>
  <c r="H29" i="12"/>
  <c r="J26" i="12"/>
  <c r="I26" i="12"/>
  <c r="H26" i="12"/>
  <c r="P14" i="12"/>
  <c r="J25" i="12"/>
  <c r="E20" i="12"/>
  <c r="D11" i="13" s="1"/>
  <c r="P11" i="13" s="1"/>
  <c r="E19" i="12"/>
  <c r="D10" i="13" s="1"/>
  <c r="P10" i="13" s="1"/>
  <c r="H20" i="12"/>
  <c r="G20" i="12"/>
  <c r="H19" i="12"/>
  <c r="G19" i="12"/>
  <c r="H21" i="12"/>
  <c r="G21" i="12"/>
  <c r="H18" i="12"/>
  <c r="G18" i="12"/>
  <c r="H17" i="12"/>
  <c r="G17" i="12"/>
  <c r="H16" i="12"/>
  <c r="G16" i="12"/>
  <c r="H15" i="12"/>
  <c r="G15" i="12"/>
  <c r="H14" i="12"/>
  <c r="G14" i="12"/>
  <c r="E27" i="1"/>
  <c r="D27" i="1"/>
  <c r="E28" i="1"/>
  <c r="D28" i="1"/>
  <c r="B8" i="9"/>
  <c r="A2" i="7"/>
  <c r="G16" i="9"/>
  <c r="F16" i="9"/>
  <c r="E16" i="9"/>
  <c r="D16" i="9"/>
  <c r="C16" i="9"/>
  <c r="B16" i="9"/>
  <c r="B19" i="9"/>
  <c r="D20" i="9"/>
  <c r="B24" i="9"/>
  <c r="E25" i="9"/>
  <c r="B29" i="9"/>
  <c r="C25" i="9"/>
  <c r="B25" i="9"/>
  <c r="F25" i="9"/>
  <c r="D25" i="9"/>
  <c r="G25" i="9"/>
  <c r="F20" i="9"/>
  <c r="G20" i="9"/>
  <c r="D30" i="9"/>
  <c r="M18" i="4"/>
  <c r="M17" i="4"/>
  <c r="L18" i="4"/>
  <c r="L17" i="4"/>
  <c r="M19" i="4"/>
  <c r="L19" i="4"/>
  <c r="L23" i="10"/>
  <c r="K23" i="10"/>
  <c r="K21" i="10"/>
  <c r="L21" i="10"/>
  <c r="K22" i="10"/>
  <c r="L22" i="10"/>
  <c r="K20" i="10"/>
  <c r="L20" i="10"/>
  <c r="J18" i="1"/>
  <c r="J17" i="1"/>
  <c r="I18" i="1"/>
  <c r="I17" i="1"/>
  <c r="J16" i="1"/>
  <c r="I16" i="1"/>
  <c r="I19" i="1"/>
  <c r="J19" i="1"/>
  <c r="I20" i="1"/>
  <c r="J20" i="1"/>
  <c r="I21" i="1"/>
  <c r="J21" i="1"/>
  <c r="I22" i="1"/>
  <c r="J22" i="1"/>
  <c r="I23" i="1"/>
  <c r="J23" i="1"/>
  <c r="E22" i="2"/>
  <c r="E21" i="2"/>
  <c r="E23" i="10"/>
  <c r="E20" i="10"/>
  <c r="H23" i="10"/>
  <c r="H20" i="10"/>
  <c r="J17" i="4"/>
  <c r="I20" i="10"/>
  <c r="I23" i="10"/>
  <c r="I22" i="10"/>
  <c r="H22" i="10"/>
  <c r="I21" i="10"/>
  <c r="H21" i="10"/>
  <c r="Q24" i="4"/>
  <c r="N24" i="4"/>
  <c r="O24" i="4"/>
  <c r="P24" i="4"/>
  <c r="R24" i="4"/>
  <c r="R23" i="4"/>
  <c r="Q23" i="4"/>
  <c r="P23" i="4"/>
  <c r="O23" i="4"/>
  <c r="N23" i="4"/>
  <c r="E34" i="1"/>
  <c r="D34" i="1"/>
  <c r="A597" i="6"/>
  <c r="A598" i="6" s="1"/>
  <c r="A599" i="6" s="1"/>
  <c r="A600" i="6" s="1"/>
  <c r="A601" i="6" s="1"/>
  <c r="A602" i="6" s="1"/>
  <c r="A603" i="6" s="1"/>
  <c r="A604" i="6" s="1"/>
  <c r="A605" i="6" s="1"/>
  <c r="A606" i="6" s="1"/>
  <c r="A607" i="6" s="1"/>
  <c r="A608" i="6" s="1"/>
  <c r="A609" i="6" s="1"/>
  <c r="A610" i="6" s="1"/>
  <c r="A611" i="6" s="1"/>
  <c r="A612" i="6" s="1"/>
  <c r="A613" i="6" s="1"/>
  <c r="A614" i="6" s="1"/>
  <c r="A615" i="6" s="1"/>
  <c r="A616" i="6" s="1"/>
  <c r="A617" i="6" s="1"/>
  <c r="A618" i="6" s="1"/>
  <c r="A619" i="6" s="1"/>
  <c r="A620" i="6" s="1"/>
  <c r="A621" i="6" s="1"/>
  <c r="A622" i="6" s="1"/>
  <c r="A623" i="6" s="1"/>
  <c r="A624" i="6" s="1"/>
  <c r="A625" i="6" s="1"/>
  <c r="A626" i="6" s="1"/>
  <c r="A627" i="6" s="1"/>
  <c r="A628" i="6" s="1"/>
  <c r="A629" i="6" s="1"/>
  <c r="A630" i="6" s="1"/>
  <c r="A631" i="6" s="1"/>
  <c r="A632" i="6" s="1"/>
  <c r="A633" i="6" s="1"/>
  <c r="A634" i="6" s="1"/>
  <c r="A635" i="6" s="1"/>
  <c r="A636" i="6" s="1"/>
  <c r="A637" i="6" s="1"/>
  <c r="A638" i="6" s="1"/>
  <c r="A639" i="6" s="1"/>
  <c r="A640" i="6" s="1"/>
  <c r="A641" i="6" s="1"/>
  <c r="A642" i="6" s="1"/>
  <c r="A643" i="6" s="1"/>
  <c r="A644" i="6" s="1"/>
  <c r="A645" i="6" s="1"/>
  <c r="A646" i="6" s="1"/>
  <c r="A647" i="6" s="1"/>
  <c r="A648" i="6" s="1"/>
  <c r="A649" i="6" s="1"/>
  <c r="A650" i="6" s="1"/>
  <c r="A651" i="6" s="1"/>
  <c r="A652" i="6" s="1"/>
  <c r="A653" i="6" s="1"/>
  <c r="A654" i="6" s="1"/>
  <c r="A655" i="6" s="1"/>
  <c r="A656" i="6" s="1"/>
  <c r="A657" i="6" s="1"/>
  <c r="A658" i="6" s="1"/>
  <c r="A659" i="6" s="1"/>
  <c r="A660" i="6" s="1"/>
  <c r="A661" i="6" s="1"/>
  <c r="A662" i="6" s="1"/>
  <c r="A663" i="6" s="1"/>
  <c r="A664" i="6" s="1"/>
  <c r="A665" i="6" s="1"/>
  <c r="A666" i="6" s="1"/>
  <c r="A667" i="6" s="1"/>
  <c r="A668" i="6" s="1"/>
  <c r="A669" i="6" s="1"/>
  <c r="A670" i="6" s="1"/>
  <c r="A671" i="6" s="1"/>
  <c r="A672" i="6" s="1"/>
  <c r="A673" i="6" s="1"/>
  <c r="A674" i="6" s="1"/>
  <c r="A675" i="6" s="1"/>
  <c r="A676" i="6" s="1"/>
  <c r="A677" i="6" s="1"/>
  <c r="A678" i="6" s="1"/>
  <c r="A679" i="6" s="1"/>
  <c r="A680" i="6" s="1"/>
  <c r="A681" i="6" s="1"/>
  <c r="A682" i="6" s="1"/>
  <c r="A683" i="6" s="1"/>
  <c r="A684" i="6" s="1"/>
  <c r="A685" i="6" s="1"/>
  <c r="A686" i="6" s="1"/>
  <c r="A687" i="6" s="1"/>
  <c r="A688" i="6" s="1"/>
  <c r="A689" i="6" s="1"/>
  <c r="A690" i="6" s="1"/>
  <c r="A691" i="6" s="1"/>
  <c r="A692" i="6" s="1"/>
  <c r="A693" i="6" s="1"/>
  <c r="A694" i="6" s="1"/>
  <c r="A695" i="6" s="1"/>
  <c r="A696" i="6" s="1"/>
  <c r="A697" i="6" s="1"/>
  <c r="A698" i="6" s="1"/>
  <c r="A699" i="6" s="1"/>
  <c r="A700" i="6" s="1"/>
  <c r="A701" i="6" s="1"/>
  <c r="A702" i="6" s="1"/>
  <c r="A703" i="6" s="1"/>
  <c r="A704" i="6" s="1"/>
  <c r="A705" i="6" s="1"/>
  <c r="A706" i="6" s="1"/>
  <c r="A707" i="6" s="1"/>
  <c r="A708" i="6" s="1"/>
  <c r="A709" i="6" s="1"/>
  <c r="A710" i="6" s="1"/>
  <c r="A711" i="6" s="1"/>
  <c r="A712" i="6" s="1"/>
  <c r="A713" i="6" s="1"/>
  <c r="A714" i="6" s="1"/>
  <c r="A715" i="6" s="1"/>
  <c r="A716" i="6" s="1"/>
  <c r="A717" i="6" s="1"/>
  <c r="A718" i="6" s="1"/>
  <c r="A719" i="6" s="1"/>
  <c r="A720" i="6" s="1"/>
  <c r="A721" i="6" s="1"/>
  <c r="A722" i="6" s="1"/>
  <c r="A723" i="6" s="1"/>
  <c r="A724" i="6" s="1"/>
  <c r="A725" i="6" s="1"/>
  <c r="A726" i="6" s="1"/>
  <c r="A727" i="6" s="1"/>
  <c r="A728" i="6" s="1"/>
  <c r="A729" i="6" s="1"/>
  <c r="A730" i="6" s="1"/>
  <c r="A731" i="6" s="1"/>
  <c r="A732" i="6" s="1"/>
  <c r="A733" i="6" s="1"/>
  <c r="A734" i="6" s="1"/>
  <c r="A735" i="6" s="1"/>
  <c r="A736" i="6" s="1"/>
  <c r="A737" i="6" s="1"/>
  <c r="A738" i="6" s="1"/>
  <c r="A739" i="6" s="1"/>
  <c r="A740" i="6" s="1"/>
  <c r="A741" i="6" s="1"/>
  <c r="A742" i="6" s="1"/>
  <c r="A743" i="6" s="1"/>
  <c r="A744" i="6" s="1"/>
  <c r="A745" i="6" s="1"/>
  <c r="A746" i="6" s="1"/>
  <c r="A747" i="6" s="1"/>
  <c r="A748" i="6" s="1"/>
  <c r="A749" i="6" s="1"/>
  <c r="A750" i="6" s="1"/>
  <c r="A751" i="6" s="1"/>
  <c r="A752" i="6" s="1"/>
  <c r="A753" i="6" s="1"/>
  <c r="A754" i="6" s="1"/>
  <c r="A755" i="6" s="1"/>
  <c r="A756" i="6" s="1"/>
  <c r="A757" i="6" s="1"/>
  <c r="A758" i="6" s="1"/>
  <c r="A759" i="6" s="1"/>
  <c r="A760" i="6" s="1"/>
  <c r="A761" i="6" s="1"/>
  <c r="A762" i="6" s="1"/>
  <c r="A763" i="6" s="1"/>
  <c r="A764" i="6" s="1"/>
  <c r="A765" i="6" s="1"/>
  <c r="A766" i="6" s="1"/>
  <c r="A767" i="6" s="1"/>
  <c r="A768" i="6" s="1"/>
  <c r="A769" i="6" s="1"/>
  <c r="A770" i="6" s="1"/>
  <c r="A771" i="6" s="1"/>
  <c r="A772" i="6" s="1"/>
  <c r="A773" i="6" s="1"/>
  <c r="A774" i="6" s="1"/>
  <c r="A775" i="6" s="1"/>
  <c r="A776" i="6" s="1"/>
  <c r="A777" i="6" s="1"/>
  <c r="A778" i="6" s="1"/>
  <c r="A779" i="6" s="1"/>
  <c r="A780" i="6" s="1"/>
  <c r="A781" i="6" s="1"/>
  <c r="A782" i="6" s="1"/>
  <c r="A783" i="6" s="1"/>
  <c r="A784" i="6" s="1"/>
  <c r="A785" i="6" s="1"/>
  <c r="A786" i="6" s="1"/>
  <c r="A787" i="6" s="1"/>
  <c r="A788" i="6" s="1"/>
  <c r="A789" i="6" s="1"/>
  <c r="A790" i="6" s="1"/>
  <c r="A791" i="6" s="1"/>
  <c r="A792" i="6" s="1"/>
  <c r="A793" i="6" s="1"/>
  <c r="A794" i="6" s="1"/>
  <c r="A795" i="6" s="1"/>
  <c r="A796" i="6" s="1"/>
  <c r="A797" i="6" s="1"/>
  <c r="A798" i="6" s="1"/>
  <c r="A799" i="6" s="1"/>
  <c r="A800" i="6" s="1"/>
  <c r="A801" i="6" s="1"/>
  <c r="A802" i="6" s="1"/>
  <c r="A803" i="6" s="1"/>
  <c r="A804" i="6" s="1"/>
  <c r="A805" i="6" s="1"/>
  <c r="A806" i="6" s="1"/>
  <c r="A807" i="6" s="1"/>
  <c r="A808" i="6" s="1"/>
  <c r="A809" i="6" s="1"/>
  <c r="A810" i="6" s="1"/>
  <c r="A811" i="6" s="1"/>
  <c r="A812" i="6" s="1"/>
  <c r="A813" i="6" s="1"/>
  <c r="A814" i="6" s="1"/>
  <c r="A815" i="6" s="1"/>
  <c r="A816" i="6" s="1"/>
  <c r="A817" i="6" s="1"/>
  <c r="A818" i="6" s="1"/>
  <c r="A819" i="6" s="1"/>
  <c r="A820" i="6" s="1"/>
  <c r="A821" i="6" s="1"/>
  <c r="A822" i="6" s="1"/>
  <c r="A823" i="6" s="1"/>
  <c r="A824" i="6" s="1"/>
  <c r="A825" i="6" s="1"/>
  <c r="A826" i="6" s="1"/>
  <c r="A827" i="6" s="1"/>
  <c r="A828" i="6" s="1"/>
  <c r="A829" i="6" s="1"/>
  <c r="A830" i="6" s="1"/>
  <c r="A831" i="6" s="1"/>
  <c r="A832" i="6" s="1"/>
  <c r="A833" i="6" s="1"/>
  <c r="A834" i="6" s="1"/>
  <c r="A835" i="6" s="1"/>
  <c r="A836" i="6" s="1"/>
  <c r="A837" i="6" s="1"/>
  <c r="A838" i="6" s="1"/>
  <c r="A839" i="6" s="1"/>
  <c r="A840" i="6" s="1"/>
  <c r="A841" i="6" s="1"/>
  <c r="A842" i="6" s="1"/>
  <c r="A843" i="6" s="1"/>
  <c r="A844" i="6" s="1"/>
  <c r="A845" i="6" s="1"/>
  <c r="A846" i="6" s="1"/>
  <c r="A847" i="6" s="1"/>
  <c r="A848" i="6" s="1"/>
  <c r="A849" i="6" s="1"/>
  <c r="A850" i="6" s="1"/>
  <c r="A851" i="6" s="1"/>
  <c r="A852" i="6" s="1"/>
  <c r="A853" i="6" s="1"/>
  <c r="A854" i="6" s="1"/>
  <c r="A855" i="6" s="1"/>
  <c r="A856" i="6" s="1"/>
  <c r="A857" i="6" s="1"/>
  <c r="A858" i="6" s="1"/>
  <c r="A859" i="6" s="1"/>
  <c r="A860" i="6" s="1"/>
  <c r="A861" i="6" s="1"/>
  <c r="A862" i="6" s="1"/>
  <c r="A863" i="6" s="1"/>
  <c r="A864" i="6" s="1"/>
  <c r="A865" i="6" s="1"/>
  <c r="A866" i="6" s="1"/>
  <c r="A867" i="6" s="1"/>
  <c r="A868" i="6" s="1"/>
  <c r="A869" i="6" s="1"/>
  <c r="A870" i="6" s="1"/>
  <c r="A871" i="6" s="1"/>
  <c r="A872" i="6" s="1"/>
  <c r="A873" i="6" s="1"/>
  <c r="A874" i="6" s="1"/>
  <c r="A875" i="6" s="1"/>
  <c r="A876" i="6" s="1"/>
  <c r="A877" i="6" s="1"/>
  <c r="A878" i="6" s="1"/>
  <c r="A879" i="6" s="1"/>
  <c r="A880" i="6" s="1"/>
  <c r="A881" i="6" s="1"/>
  <c r="A882" i="6" s="1"/>
  <c r="A883" i="6" s="1"/>
  <c r="A884" i="6" s="1"/>
  <c r="A885" i="6" s="1"/>
  <c r="A886" i="6" s="1"/>
  <c r="A887" i="6" s="1"/>
  <c r="A888" i="6" s="1"/>
  <c r="A889" i="6" s="1"/>
  <c r="A890" i="6" s="1"/>
  <c r="A891" i="6" s="1"/>
  <c r="A892" i="6" s="1"/>
  <c r="A893" i="6" s="1"/>
  <c r="A894" i="6" s="1"/>
  <c r="A895" i="6" s="1"/>
  <c r="A896" i="6" s="1"/>
  <c r="A897" i="6" s="1"/>
  <c r="A898" i="6" s="1"/>
  <c r="A899" i="6" s="1"/>
  <c r="A900" i="6" s="1"/>
  <c r="A901" i="6" s="1"/>
  <c r="A902" i="6" s="1"/>
  <c r="A903" i="6" s="1"/>
  <c r="A904" i="6" s="1"/>
  <c r="A905" i="6" s="1"/>
  <c r="A906" i="6" s="1"/>
  <c r="A907" i="6" s="1"/>
  <c r="A908" i="6" s="1"/>
  <c r="A909" i="6" s="1"/>
  <c r="A910" i="6" s="1"/>
  <c r="A911" i="6" s="1"/>
  <c r="A912" i="6" s="1"/>
  <c r="A913" i="6" s="1"/>
  <c r="A914" i="6" s="1"/>
  <c r="A915" i="6" s="1"/>
  <c r="A916" i="6" s="1"/>
  <c r="A917" i="6" s="1"/>
  <c r="A918" i="6" s="1"/>
  <c r="A919" i="6" s="1"/>
  <c r="A920" i="6" s="1"/>
  <c r="A921" i="6" s="1"/>
  <c r="A922" i="6" s="1"/>
  <c r="A923" i="6" s="1"/>
  <c r="A924" i="6" s="1"/>
  <c r="A925" i="6" s="1"/>
  <c r="A926" i="6" s="1"/>
  <c r="A927" i="6" s="1"/>
  <c r="A928" i="6" s="1"/>
  <c r="A929" i="6" s="1"/>
  <c r="A930" i="6" s="1"/>
  <c r="A931" i="6" s="1"/>
  <c r="A932" i="6" s="1"/>
  <c r="A933" i="6" s="1"/>
  <c r="A934" i="6" s="1"/>
  <c r="A935" i="6" s="1"/>
  <c r="A936" i="6" s="1"/>
  <c r="A937" i="6" s="1"/>
  <c r="A938" i="6" s="1"/>
  <c r="A939" i="6" s="1"/>
  <c r="A940" i="6" s="1"/>
  <c r="A941" i="6" s="1"/>
  <c r="A942" i="6" s="1"/>
  <c r="A943" i="6" s="1"/>
  <c r="A944" i="6" s="1"/>
  <c r="A945" i="6" s="1"/>
  <c r="A946" i="6" s="1"/>
  <c r="A947" i="6" s="1"/>
  <c r="A948" i="6" s="1"/>
  <c r="A949" i="6" s="1"/>
  <c r="A950" i="6" s="1"/>
  <c r="A951" i="6" s="1"/>
  <c r="A952" i="6" s="1"/>
  <c r="A953" i="6" s="1"/>
  <c r="A954" i="6" s="1"/>
  <c r="A955" i="6" s="1"/>
  <c r="A956" i="6" s="1"/>
  <c r="A957" i="6" s="1"/>
  <c r="A958" i="6" s="1"/>
  <c r="A959" i="6" s="1"/>
  <c r="A960" i="6" s="1"/>
  <c r="A961" i="6" s="1"/>
  <c r="A962" i="6" s="1"/>
  <c r="A963" i="6" s="1"/>
  <c r="A964" i="6" s="1"/>
  <c r="A965" i="6" s="1"/>
  <c r="A966" i="6" s="1"/>
  <c r="A967" i="6" s="1"/>
  <c r="A968" i="6" s="1"/>
  <c r="A969" i="6" s="1"/>
  <c r="A970" i="6" s="1"/>
  <c r="A971" i="6" s="1"/>
  <c r="A972" i="6" s="1"/>
  <c r="A973" i="6" s="1"/>
  <c r="A974" i="6" s="1"/>
  <c r="A975" i="6" s="1"/>
  <c r="A976" i="6" s="1"/>
  <c r="A977" i="6" s="1"/>
  <c r="A978" i="6" s="1"/>
  <c r="A979" i="6" s="1"/>
  <c r="A980" i="6" s="1"/>
  <c r="A981" i="6" s="1"/>
  <c r="A982" i="6" s="1"/>
  <c r="A983" i="6" s="1"/>
  <c r="A984" i="6" s="1"/>
  <c r="A985" i="6" s="1"/>
  <c r="A986" i="6" s="1"/>
  <c r="A987" i="6" s="1"/>
  <c r="A988" i="6" s="1"/>
  <c r="A989" i="6" s="1"/>
  <c r="A990" i="6" s="1"/>
  <c r="A991" i="6" s="1"/>
  <c r="A992" i="6" s="1"/>
  <c r="A993" i="6" s="1"/>
  <c r="A994" i="6" s="1"/>
  <c r="A995" i="6" s="1"/>
  <c r="A996" i="6" s="1"/>
  <c r="A997" i="6" s="1"/>
  <c r="A998" i="6" s="1"/>
  <c r="A999" i="6" s="1"/>
  <c r="A1000" i="6" s="1"/>
  <c r="A1001" i="6" s="1"/>
  <c r="A1002" i="6" s="1"/>
  <c r="A1003" i="6" s="1"/>
  <c r="A1004" i="6" s="1"/>
  <c r="A1005" i="6" s="1"/>
  <c r="A1006" i="6" s="1"/>
  <c r="A1007" i="6" s="1"/>
  <c r="A1008" i="6" s="1"/>
  <c r="A1009" i="6" s="1"/>
  <c r="A1010" i="6" s="1"/>
  <c r="A1011" i="6" s="1"/>
  <c r="A1012" i="6" s="1"/>
  <c r="A1013" i="6" s="1"/>
  <c r="A1014" i="6" s="1"/>
  <c r="A1015" i="6" s="1"/>
  <c r="A1016" i="6" s="1"/>
  <c r="A1017" i="6" s="1"/>
  <c r="A1018" i="6" s="1"/>
  <c r="A1019" i="6" s="1"/>
  <c r="A1020" i="6" s="1"/>
  <c r="A1021" i="6" s="1"/>
  <c r="A1022" i="6" s="1"/>
  <c r="A1023" i="6" s="1"/>
  <c r="A1024" i="6" s="1"/>
  <c r="A1025" i="6" s="1"/>
  <c r="A1026" i="6" s="1"/>
  <c r="A1027" i="6" s="1"/>
  <c r="A1028" i="6" s="1"/>
  <c r="A1029" i="6" s="1"/>
  <c r="A1030" i="6" s="1"/>
  <c r="A1031" i="6" s="1"/>
  <c r="A1032" i="6" s="1"/>
  <c r="A1033" i="6" s="1"/>
  <c r="A1034" i="6" s="1"/>
  <c r="A1035" i="6" s="1"/>
  <c r="A1036" i="6" s="1"/>
  <c r="A1037" i="6" s="1"/>
  <c r="A1038" i="6" s="1"/>
  <c r="A1039" i="6" s="1"/>
  <c r="A1040" i="6" s="1"/>
  <c r="A1041" i="6" s="1"/>
  <c r="A1042" i="6" s="1"/>
  <c r="A1043" i="6" s="1"/>
  <c r="A1044" i="6" s="1"/>
  <c r="A1045" i="6" s="1"/>
  <c r="A1046" i="6" s="1"/>
  <c r="A1047" i="6" s="1"/>
  <c r="A1048" i="6" s="1"/>
  <c r="A1049" i="6" s="1"/>
  <c r="A1050" i="6" s="1"/>
  <c r="A1051" i="6" s="1"/>
  <c r="A1052" i="6" s="1"/>
  <c r="A1053" i="6" s="1"/>
  <c r="A1054" i="6" s="1"/>
  <c r="A1055" i="6" s="1"/>
  <c r="A1056" i="6" s="1"/>
  <c r="A1057" i="6" s="1"/>
  <c r="A1058" i="6" s="1"/>
  <c r="A1059" i="6" s="1"/>
  <c r="A1060" i="6" s="1"/>
  <c r="A1061" i="6" s="1"/>
  <c r="A1062" i="6" s="1"/>
  <c r="A1063" i="6" s="1"/>
  <c r="A1064" i="6" s="1"/>
  <c r="A1065" i="6" s="1"/>
  <c r="A1066" i="6" s="1"/>
  <c r="A1067" i="6" s="1"/>
  <c r="A1068" i="6" s="1"/>
  <c r="A1069" i="6" s="1"/>
  <c r="A1070" i="6" s="1"/>
  <c r="A1071" i="6" s="1"/>
  <c r="A1072" i="6" s="1"/>
  <c r="A1073" i="6" s="1"/>
  <c r="A1074" i="6" s="1"/>
  <c r="A1075" i="6" s="1"/>
  <c r="A1076" i="6" s="1"/>
  <c r="A1077" i="6" s="1"/>
  <c r="A1078" i="6" s="1"/>
  <c r="A1079" i="6" s="1"/>
  <c r="A1080" i="6" s="1"/>
  <c r="A1081" i="6" s="1"/>
  <c r="A1082" i="6" s="1"/>
  <c r="A1083" i="6" s="1"/>
  <c r="A1084" i="6" s="1"/>
  <c r="A1085" i="6" s="1"/>
  <c r="A1086" i="6" s="1"/>
  <c r="A1087" i="6" s="1"/>
  <c r="A1088" i="6" s="1"/>
  <c r="A1089" i="6" s="1"/>
  <c r="A1090" i="6" s="1"/>
  <c r="A1091" i="6" s="1"/>
  <c r="A1092" i="6" s="1"/>
  <c r="A1093" i="6" s="1"/>
  <c r="A1094" i="6" s="1"/>
  <c r="A1095" i="6" s="1"/>
  <c r="A1096" i="6" s="1"/>
  <c r="A1097" i="6" s="1"/>
  <c r="A1098" i="6" s="1"/>
  <c r="A1099" i="6" s="1"/>
  <c r="A1100" i="6" s="1"/>
  <c r="A1101" i="6" s="1"/>
  <c r="A1102" i="6" s="1"/>
  <c r="A1103" i="6" s="1"/>
  <c r="A1104" i="6" s="1"/>
  <c r="A1105" i="6" s="1"/>
  <c r="A1106" i="6" s="1"/>
  <c r="A1107" i="6" s="1"/>
  <c r="A1108" i="6" s="1"/>
  <c r="A1109" i="6" s="1"/>
  <c r="A1110" i="6" s="1"/>
  <c r="A1111" i="6" s="1"/>
  <c r="A1112" i="6" s="1"/>
  <c r="A1113" i="6" s="1"/>
  <c r="A1114" i="6" s="1"/>
  <c r="A1115" i="6" s="1"/>
  <c r="A1116" i="6" s="1"/>
  <c r="A1117" i="6" s="1"/>
  <c r="A1118" i="6" s="1"/>
  <c r="A1119" i="6" s="1"/>
  <c r="A1120" i="6" s="1"/>
  <c r="A1121" i="6" s="1"/>
  <c r="A1122" i="6" s="1"/>
  <c r="A1123" i="6" s="1"/>
  <c r="A1124" i="6" s="1"/>
  <c r="A1125" i="6" s="1"/>
  <c r="A1126" i="6" s="1"/>
  <c r="A1127" i="6" s="1"/>
  <c r="A1128" i="6" s="1"/>
  <c r="A1129" i="6" s="1"/>
  <c r="A1130" i="6" s="1"/>
  <c r="A1131" i="6" s="1"/>
  <c r="A1132" i="6" s="1"/>
  <c r="A1133" i="6" s="1"/>
  <c r="A1134" i="6" s="1"/>
  <c r="A1135" i="6" s="1"/>
  <c r="A1136" i="6" s="1"/>
  <c r="A1137" i="6" s="1"/>
  <c r="A1138" i="6" s="1"/>
  <c r="A1139" i="6" s="1"/>
  <c r="A1140" i="6" s="1"/>
  <c r="A1141" i="6" s="1"/>
  <c r="A1142" i="6" s="1"/>
  <c r="A1143" i="6" s="1"/>
  <c r="A1144" i="6" s="1"/>
  <c r="A1145" i="6" s="1"/>
  <c r="A1146" i="6" s="1"/>
  <c r="A1147" i="6" s="1"/>
  <c r="A1148" i="6" s="1"/>
  <c r="A1149" i="6" s="1"/>
  <c r="A1150" i="6" s="1"/>
  <c r="A1151" i="6" s="1"/>
  <c r="A1152" i="6" s="1"/>
  <c r="A1153" i="6" s="1"/>
  <c r="A1154" i="6" s="1"/>
  <c r="A1155" i="6" s="1"/>
  <c r="A1156" i="6" s="1"/>
  <c r="A1157" i="6" s="1"/>
  <c r="A1158" i="6" s="1"/>
  <c r="A1159" i="6" s="1"/>
  <c r="A1160" i="6" s="1"/>
  <c r="A1161" i="6" s="1"/>
  <c r="A1162" i="6" s="1"/>
  <c r="A1163" i="6" s="1"/>
  <c r="A1164" i="6" s="1"/>
  <c r="A1165" i="6" s="1"/>
  <c r="A1166" i="6" s="1"/>
  <c r="A1167" i="6" s="1"/>
  <c r="A1168" i="6" s="1"/>
  <c r="A1169" i="6" s="1"/>
  <c r="A1170" i="6" s="1"/>
  <c r="A1171" i="6" s="1"/>
  <c r="A1172" i="6" s="1"/>
  <c r="A1173" i="6" s="1"/>
  <c r="A1174" i="6" s="1"/>
  <c r="A1175" i="6" s="1"/>
  <c r="A1176" i="6" s="1"/>
  <c r="A1177" i="6" s="1"/>
  <c r="A1178" i="6" s="1"/>
  <c r="A1179" i="6" s="1"/>
  <c r="A1180" i="6" s="1"/>
  <c r="A1181" i="6" s="1"/>
  <c r="A1182" i="6" s="1"/>
  <c r="A1183" i="6" s="1"/>
  <c r="A1184" i="6" s="1"/>
  <c r="A1185" i="6" s="1"/>
  <c r="A1186" i="6" s="1"/>
  <c r="A1187" i="6" s="1"/>
  <c r="A1188" i="6" s="1"/>
  <c r="A1189" i="6" s="1"/>
  <c r="A1190" i="6" s="1"/>
  <c r="A1191" i="6" s="1"/>
  <c r="A1192" i="6" s="1"/>
  <c r="A1193" i="6" s="1"/>
  <c r="A1194" i="6" s="1"/>
  <c r="A1195" i="6" s="1"/>
  <c r="A1196" i="6" s="1"/>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A196" i="6" s="1"/>
  <c r="A197" i="6" s="1"/>
  <c r="A198" i="6" s="1"/>
  <c r="A199" i="6" s="1"/>
  <c r="A200" i="6" s="1"/>
  <c r="A201" i="6" s="1"/>
  <c r="A202" i="6" s="1"/>
  <c r="A203" i="6" s="1"/>
  <c r="A204" i="6" s="1"/>
  <c r="A205" i="6" s="1"/>
  <c r="A206" i="6" s="1"/>
  <c r="A207" i="6" s="1"/>
  <c r="A208" i="6" s="1"/>
  <c r="A209" i="6" s="1"/>
  <c r="A210" i="6" s="1"/>
  <c r="A211" i="6" s="1"/>
  <c r="A212" i="6" s="1"/>
  <c r="A213" i="6" s="1"/>
  <c r="A214" i="6" s="1"/>
  <c r="A215" i="6" s="1"/>
  <c r="A216" i="6" s="1"/>
  <c r="A217" i="6" s="1"/>
  <c r="A218" i="6" s="1"/>
  <c r="A219" i="6" s="1"/>
  <c r="A220" i="6" s="1"/>
  <c r="A221" i="6" s="1"/>
  <c r="A222" i="6" s="1"/>
  <c r="A223" i="6" s="1"/>
  <c r="A224" i="6" s="1"/>
  <c r="A225" i="6" s="1"/>
  <c r="A226" i="6" s="1"/>
  <c r="A227" i="6" s="1"/>
  <c r="A228" i="6" s="1"/>
  <c r="A229" i="6" s="1"/>
  <c r="A230" i="6" s="1"/>
  <c r="A231" i="6" s="1"/>
  <c r="A232" i="6" s="1"/>
  <c r="A233" i="6" s="1"/>
  <c r="A234" i="6" s="1"/>
  <c r="A235" i="6" s="1"/>
  <c r="A236" i="6" s="1"/>
  <c r="A237" i="6" s="1"/>
  <c r="A238" i="6" s="1"/>
  <c r="A239" i="6" s="1"/>
  <c r="A240" i="6" s="1"/>
  <c r="A241" i="6" s="1"/>
  <c r="A242" i="6" s="1"/>
  <c r="A243" i="6" s="1"/>
  <c r="A244" i="6" s="1"/>
  <c r="A245" i="6" s="1"/>
  <c r="A246" i="6" s="1"/>
  <c r="A247" i="6" s="1"/>
  <c r="A248" i="6" s="1"/>
  <c r="A249" i="6" s="1"/>
  <c r="A250" i="6" s="1"/>
  <c r="A251" i="6" s="1"/>
  <c r="A252" i="6" s="1"/>
  <c r="A253" i="6" s="1"/>
  <c r="A254" i="6" s="1"/>
  <c r="A255" i="6" s="1"/>
  <c r="A256" i="6" s="1"/>
  <c r="A257" i="6" s="1"/>
  <c r="A258" i="6" s="1"/>
  <c r="A259" i="6" s="1"/>
  <c r="A260" i="6" s="1"/>
  <c r="A261" i="6" s="1"/>
  <c r="A262" i="6" s="1"/>
  <c r="A263" i="6" s="1"/>
  <c r="A264" i="6" s="1"/>
  <c r="A265" i="6" s="1"/>
  <c r="A266" i="6" s="1"/>
  <c r="A267" i="6" s="1"/>
  <c r="A268" i="6" s="1"/>
  <c r="A269" i="6" s="1"/>
  <c r="A270" i="6" s="1"/>
  <c r="A271" i="6" s="1"/>
  <c r="A272" i="6" s="1"/>
  <c r="A273" i="6" s="1"/>
  <c r="A274" i="6" s="1"/>
  <c r="A275" i="6" s="1"/>
  <c r="A276" i="6" s="1"/>
  <c r="A277" i="6" s="1"/>
  <c r="A278" i="6" s="1"/>
  <c r="A279" i="6" s="1"/>
  <c r="A280" i="6" s="1"/>
  <c r="A281" i="6" s="1"/>
  <c r="A282" i="6" s="1"/>
  <c r="A283" i="6" s="1"/>
  <c r="A284" i="6" s="1"/>
  <c r="A285" i="6" s="1"/>
  <c r="A286" i="6" s="1"/>
  <c r="A287" i="6" s="1"/>
  <c r="A288" i="6" s="1"/>
  <c r="A289" i="6" s="1"/>
  <c r="A290" i="6" s="1"/>
  <c r="A291" i="6" s="1"/>
  <c r="A292" i="6" s="1"/>
  <c r="A293" i="6" s="1"/>
  <c r="A294" i="6" s="1"/>
  <c r="A295" i="6" s="1"/>
  <c r="A296" i="6" s="1"/>
  <c r="A297" i="6" s="1"/>
  <c r="A298" i="6" s="1"/>
  <c r="A299" i="6" s="1"/>
  <c r="A300" i="6" s="1"/>
  <c r="A301" i="6" s="1"/>
  <c r="A302" i="6" s="1"/>
  <c r="A303" i="6" s="1"/>
  <c r="A304" i="6" s="1"/>
  <c r="A305" i="6" s="1"/>
  <c r="A306" i="6" s="1"/>
  <c r="A307" i="6" s="1"/>
  <c r="A308" i="6" s="1"/>
  <c r="A309" i="6" s="1"/>
  <c r="A310" i="6" s="1"/>
  <c r="A311" i="6" s="1"/>
  <c r="A312" i="6" s="1"/>
  <c r="A313" i="6" s="1"/>
  <c r="A314" i="6" s="1"/>
  <c r="A315" i="6" s="1"/>
  <c r="A316" i="6" s="1"/>
  <c r="A317" i="6" s="1"/>
  <c r="A318" i="6" s="1"/>
  <c r="A319" i="6" s="1"/>
  <c r="A320" i="6" s="1"/>
  <c r="A321" i="6" s="1"/>
  <c r="A322" i="6" s="1"/>
  <c r="A323" i="6" s="1"/>
  <c r="A324" i="6" s="1"/>
  <c r="A325" i="6" s="1"/>
  <c r="A326" i="6" s="1"/>
  <c r="A327" i="6" s="1"/>
  <c r="A328" i="6" s="1"/>
  <c r="A329" i="6" s="1"/>
  <c r="A330" i="6" s="1"/>
  <c r="A331" i="6" s="1"/>
  <c r="A332" i="6" s="1"/>
  <c r="A333" i="6" s="1"/>
  <c r="A334" i="6" s="1"/>
  <c r="A335" i="6" s="1"/>
  <c r="A336" i="6" s="1"/>
  <c r="A337" i="6" s="1"/>
  <c r="A338" i="6" s="1"/>
  <c r="A339" i="6" s="1"/>
  <c r="A340" i="6" s="1"/>
  <c r="A341" i="6" s="1"/>
  <c r="A342" i="6" s="1"/>
  <c r="A343" i="6" s="1"/>
  <c r="A344" i="6" s="1"/>
  <c r="A345" i="6" s="1"/>
  <c r="A346" i="6" s="1"/>
  <c r="A347" i="6" s="1"/>
  <c r="A348" i="6" s="1"/>
  <c r="A349" i="6" s="1"/>
  <c r="A350" i="6" s="1"/>
  <c r="A351" i="6" s="1"/>
  <c r="A352" i="6" s="1"/>
  <c r="A353" i="6" s="1"/>
  <c r="A354" i="6" s="1"/>
  <c r="A355" i="6" s="1"/>
  <c r="A356" i="6" s="1"/>
  <c r="A357" i="6" s="1"/>
  <c r="A358" i="6" s="1"/>
  <c r="A359" i="6" s="1"/>
  <c r="A360" i="6" s="1"/>
  <c r="A361" i="6" s="1"/>
  <c r="A362" i="6" s="1"/>
  <c r="A363" i="6" s="1"/>
  <c r="A364" i="6" s="1"/>
  <c r="A365" i="6" s="1"/>
  <c r="A366" i="6" s="1"/>
  <c r="A367" i="6" s="1"/>
  <c r="A368" i="6" s="1"/>
  <c r="A369" i="6" s="1"/>
  <c r="A370" i="6" s="1"/>
  <c r="A371" i="6" s="1"/>
  <c r="A372" i="6" s="1"/>
  <c r="A373" i="6" s="1"/>
  <c r="A374" i="6" s="1"/>
  <c r="A375" i="6" s="1"/>
  <c r="A376" i="6" s="1"/>
  <c r="A377" i="6" s="1"/>
  <c r="A378" i="6" s="1"/>
  <c r="A379" i="6" s="1"/>
  <c r="A380" i="6" s="1"/>
  <c r="A381" i="6" s="1"/>
  <c r="A382" i="6" s="1"/>
  <c r="A383" i="6" s="1"/>
  <c r="A384" i="6" s="1"/>
  <c r="A385" i="6" s="1"/>
  <c r="A386" i="6" s="1"/>
  <c r="A387" i="6" s="1"/>
  <c r="A388" i="6" s="1"/>
  <c r="A389" i="6" s="1"/>
  <c r="A390" i="6" s="1"/>
  <c r="A391" i="6" s="1"/>
  <c r="A392" i="6" s="1"/>
  <c r="A393" i="6" s="1"/>
  <c r="A394" i="6" s="1"/>
  <c r="A395" i="6" s="1"/>
  <c r="A396" i="6" s="1"/>
  <c r="A397" i="6" s="1"/>
  <c r="A398" i="6" s="1"/>
  <c r="A399" i="6" s="1"/>
  <c r="A400" i="6" s="1"/>
  <c r="A401" i="6" s="1"/>
  <c r="A402" i="6" s="1"/>
  <c r="A403" i="6" s="1"/>
  <c r="A404" i="6" s="1"/>
  <c r="A405" i="6" s="1"/>
  <c r="A406" i="6" s="1"/>
  <c r="A407" i="6" s="1"/>
  <c r="A408" i="6" s="1"/>
  <c r="A409" i="6" s="1"/>
  <c r="A410" i="6" s="1"/>
  <c r="A411" i="6" s="1"/>
  <c r="A412" i="6" s="1"/>
  <c r="A413" i="6" s="1"/>
  <c r="A414" i="6" s="1"/>
  <c r="A415" i="6" s="1"/>
  <c r="A416" i="6" s="1"/>
  <c r="A417" i="6" s="1"/>
  <c r="A418" i="6" s="1"/>
  <c r="A419" i="6" s="1"/>
  <c r="A420" i="6" s="1"/>
  <c r="A421" i="6" s="1"/>
  <c r="A422" i="6" s="1"/>
  <c r="A423" i="6" s="1"/>
  <c r="A424" i="6" s="1"/>
  <c r="A425" i="6" s="1"/>
  <c r="A426" i="6" s="1"/>
  <c r="A427" i="6" s="1"/>
  <c r="A428" i="6" s="1"/>
  <c r="A429" i="6" s="1"/>
  <c r="A430" i="6" s="1"/>
  <c r="A431" i="6" s="1"/>
  <c r="A432" i="6" s="1"/>
  <c r="A433" i="6" s="1"/>
  <c r="A434" i="6" s="1"/>
  <c r="A435" i="6" s="1"/>
  <c r="A436" i="6" s="1"/>
  <c r="A437" i="6" s="1"/>
  <c r="A438" i="6" s="1"/>
  <c r="A439" i="6" s="1"/>
  <c r="A440" i="6" s="1"/>
  <c r="A441" i="6" s="1"/>
  <c r="A442" i="6" s="1"/>
  <c r="A443" i="6" s="1"/>
  <c r="A444" i="6" s="1"/>
  <c r="A445" i="6" s="1"/>
  <c r="A446" i="6" s="1"/>
  <c r="A447" i="6" s="1"/>
  <c r="A448" i="6" s="1"/>
  <c r="A449" i="6" s="1"/>
  <c r="A450" i="6" s="1"/>
  <c r="A451" i="6" s="1"/>
  <c r="A452" i="6" s="1"/>
  <c r="A453" i="6" s="1"/>
  <c r="A454" i="6" s="1"/>
  <c r="A455" i="6" s="1"/>
  <c r="A456" i="6" s="1"/>
  <c r="A457" i="6" s="1"/>
  <c r="A458" i="6" s="1"/>
  <c r="A459" i="6" s="1"/>
  <c r="A460" i="6" s="1"/>
  <c r="A461" i="6" s="1"/>
  <c r="A462" i="6" s="1"/>
  <c r="A463" i="6" s="1"/>
  <c r="A464" i="6" s="1"/>
  <c r="A465" i="6" s="1"/>
  <c r="A466" i="6" s="1"/>
  <c r="A467" i="6" s="1"/>
  <c r="A468" i="6" s="1"/>
  <c r="A469" i="6" s="1"/>
  <c r="A470" i="6" s="1"/>
  <c r="A471" i="6" s="1"/>
  <c r="A472" i="6" s="1"/>
  <c r="A473" i="6" s="1"/>
  <c r="A474" i="6" s="1"/>
  <c r="A475" i="6" s="1"/>
  <c r="A476" i="6" s="1"/>
  <c r="A477" i="6" s="1"/>
  <c r="A478" i="6" s="1"/>
  <c r="A479" i="6" s="1"/>
  <c r="A480" i="6" s="1"/>
  <c r="A481" i="6" s="1"/>
  <c r="A482" i="6" s="1"/>
  <c r="A483" i="6" s="1"/>
  <c r="A484" i="6" s="1"/>
  <c r="A485" i="6" s="1"/>
  <c r="A486" i="6" s="1"/>
  <c r="A487" i="6" s="1"/>
  <c r="A488" i="6" s="1"/>
  <c r="A489" i="6" s="1"/>
  <c r="A490" i="6" s="1"/>
  <c r="A491" i="6" s="1"/>
  <c r="A492" i="6" s="1"/>
  <c r="A493" i="6" s="1"/>
  <c r="A494" i="6" s="1"/>
  <c r="A495" i="6" s="1"/>
  <c r="A496" i="6" s="1"/>
  <c r="A497" i="6" s="1"/>
  <c r="A498" i="6" s="1"/>
  <c r="A499" i="6" s="1"/>
  <c r="A500" i="6" s="1"/>
  <c r="A501" i="6" s="1"/>
  <c r="A502" i="6" s="1"/>
  <c r="A503" i="6" s="1"/>
  <c r="A504" i="6" s="1"/>
  <c r="A505" i="6" s="1"/>
  <c r="A506" i="6" s="1"/>
  <c r="A507" i="6" s="1"/>
  <c r="A508" i="6" s="1"/>
  <c r="A509" i="6" s="1"/>
  <c r="A510" i="6" s="1"/>
  <c r="A511" i="6" s="1"/>
  <c r="A512" i="6" s="1"/>
  <c r="A513" i="6" s="1"/>
  <c r="A514" i="6" s="1"/>
  <c r="A515" i="6" s="1"/>
  <c r="A516" i="6" s="1"/>
  <c r="A517" i="6" s="1"/>
  <c r="A518" i="6" s="1"/>
  <c r="A519" i="6" s="1"/>
  <c r="A520" i="6" s="1"/>
  <c r="A521" i="6" s="1"/>
  <c r="A522" i="6" s="1"/>
  <c r="A523" i="6" s="1"/>
  <c r="A524" i="6" s="1"/>
  <c r="A525" i="6" s="1"/>
  <c r="A526" i="6" s="1"/>
  <c r="A527" i="6" s="1"/>
  <c r="A528" i="6" s="1"/>
  <c r="A529" i="6" s="1"/>
  <c r="A530" i="6" s="1"/>
  <c r="A531" i="6" s="1"/>
  <c r="A532" i="6" s="1"/>
  <c r="A533" i="6" s="1"/>
  <c r="A534" i="6" s="1"/>
  <c r="A535" i="6" s="1"/>
  <c r="A536" i="6" s="1"/>
  <c r="A537" i="6" s="1"/>
  <c r="A538" i="6" s="1"/>
  <c r="A539" i="6" s="1"/>
  <c r="A540" i="6" s="1"/>
  <c r="A541" i="6" s="1"/>
  <c r="A542" i="6" s="1"/>
  <c r="A543" i="6" s="1"/>
  <c r="A544" i="6" s="1"/>
  <c r="A545" i="6" s="1"/>
  <c r="A546" i="6" s="1"/>
  <c r="A547" i="6" s="1"/>
  <c r="A548" i="6" s="1"/>
  <c r="A549" i="6" s="1"/>
  <c r="A550" i="6" s="1"/>
  <c r="A551" i="6" s="1"/>
  <c r="A552" i="6" s="1"/>
  <c r="A553" i="6" s="1"/>
  <c r="A554" i="6" s="1"/>
  <c r="A555" i="6" s="1"/>
  <c r="A556" i="6" s="1"/>
  <c r="A557" i="6" s="1"/>
  <c r="A558" i="6" s="1"/>
  <c r="A559" i="6" s="1"/>
  <c r="A560" i="6" s="1"/>
  <c r="A561" i="6" s="1"/>
  <c r="A562" i="6" s="1"/>
  <c r="A563" i="6" s="1"/>
  <c r="A564" i="6" s="1"/>
  <c r="A565" i="6" s="1"/>
  <c r="A566" i="6" s="1"/>
  <c r="A567" i="6" s="1"/>
  <c r="A568" i="6" s="1"/>
  <c r="A569" i="6" s="1"/>
  <c r="A570" i="6" s="1"/>
  <c r="A571" i="6" s="1"/>
  <c r="A572" i="6" s="1"/>
  <c r="A573" i="6" s="1"/>
  <c r="A574" i="6" s="1"/>
  <c r="A575" i="6" s="1"/>
  <c r="A576" i="6" s="1"/>
  <c r="A577" i="6" s="1"/>
  <c r="A578" i="6" s="1"/>
  <c r="A579" i="6" s="1"/>
  <c r="A580" i="6" s="1"/>
  <c r="A581" i="6" s="1"/>
  <c r="A582" i="6" s="1"/>
  <c r="A583" i="6" s="1"/>
  <c r="A584" i="6" s="1"/>
  <c r="A585" i="6" s="1"/>
  <c r="A586" i="6" s="1"/>
  <c r="A587" i="6" s="1"/>
  <c r="A588" i="6" s="1"/>
  <c r="A589" i="6" s="1"/>
  <c r="A590" i="6" s="1"/>
  <c r="A591" i="6" s="1"/>
  <c r="A592" i="6" s="1"/>
  <c r="A593" i="6" s="1"/>
  <c r="A594" i="6" s="1"/>
  <c r="A595" i="6" s="1"/>
  <c r="G23" i="1"/>
  <c r="F23" i="1"/>
  <c r="G22" i="1"/>
  <c r="F22" i="1"/>
  <c r="G21" i="1"/>
  <c r="F21" i="1"/>
  <c r="G20" i="1"/>
  <c r="F20" i="1"/>
  <c r="G19" i="1"/>
  <c r="F19" i="1"/>
  <c r="G18" i="1"/>
  <c r="F18" i="1"/>
  <c r="G17" i="1"/>
  <c r="F17" i="1"/>
  <c r="G16" i="1"/>
  <c r="F16" i="1"/>
  <c r="J19" i="4"/>
  <c r="I19" i="4"/>
  <c r="J18" i="4"/>
  <c r="I18" i="4"/>
  <c r="I17" i="4"/>
  <c r="H26" i="2"/>
  <c r="G26" i="2"/>
  <c r="H25" i="2"/>
  <c r="G25" i="2"/>
  <c r="H24" i="2"/>
  <c r="G24" i="2"/>
  <c r="H23" i="2"/>
  <c r="G23" i="2"/>
  <c r="H22" i="2"/>
  <c r="G22" i="2"/>
  <c r="H21" i="2"/>
  <c r="G21" i="2"/>
  <c r="O18" i="12"/>
  <c r="B18" i="9"/>
  <c r="P20" i="12"/>
  <c r="C18" i="9"/>
  <c r="B7" i="9"/>
  <c r="O17" i="12"/>
  <c r="E18" i="9"/>
  <c r="N21" i="12"/>
  <c r="N19" i="12"/>
  <c r="L29" i="1"/>
  <c r="M33" i="1"/>
  <c r="H32" i="1"/>
  <c r="I30" i="1"/>
  <c r="H31" i="1"/>
  <c r="I27" i="1"/>
  <c r="Q17" i="4"/>
  <c r="R18" i="4"/>
  <c r="T18" i="4"/>
  <c r="P17" i="4"/>
  <c r="G30" i="1"/>
  <c r="F30" i="1"/>
  <c r="E29" i="4"/>
  <c r="G31" i="1"/>
  <c r="F34" i="1"/>
  <c r="F30" i="4"/>
  <c r="G33" i="1"/>
  <c r="M34" i="10"/>
  <c r="O36" i="10"/>
  <c r="M36" i="10"/>
  <c r="G30" i="10"/>
  <c r="G29" i="10"/>
  <c r="E30" i="10"/>
  <c r="C12" i="9"/>
  <c r="B12" i="9"/>
  <c r="M31" i="1"/>
  <c r="L27" i="1"/>
  <c r="L31" i="1"/>
  <c r="M34" i="1"/>
  <c r="I32" i="1"/>
  <c r="I28" i="1"/>
  <c r="I34" i="1"/>
  <c r="H29" i="1"/>
  <c r="S18" i="4"/>
  <c r="Q19" i="4"/>
  <c r="S19" i="4"/>
  <c r="T19" i="4"/>
  <c r="F29" i="4"/>
  <c r="F28" i="1"/>
  <c r="G30" i="4"/>
  <c r="G29" i="4"/>
  <c r="G34" i="1"/>
  <c r="L34" i="10"/>
  <c r="N34" i="10"/>
  <c r="D27" i="10"/>
  <c r="E27" i="10"/>
  <c r="G12" i="9"/>
  <c r="M32" i="1"/>
  <c r="M28" i="1"/>
  <c r="M27" i="1"/>
  <c r="M29" i="1"/>
  <c r="I31" i="1"/>
  <c r="I29" i="1"/>
  <c r="R17" i="4"/>
  <c r="P19" i="4"/>
  <c r="G29" i="1"/>
  <c r="F32" i="1"/>
  <c r="G28" i="1"/>
  <c r="O34" i="10"/>
  <c r="L35" i="10"/>
  <c r="G27" i="10"/>
  <c r="E29" i="10"/>
  <c r="F12" i="9"/>
  <c r="L33" i="1"/>
  <c r="M30" i="1"/>
  <c r="L30" i="1"/>
  <c r="D12" i="9"/>
  <c r="H30" i="1"/>
  <c r="H34" i="1"/>
  <c r="I33" i="1"/>
  <c r="H33" i="1"/>
  <c r="R19" i="4"/>
  <c r="S17" i="4"/>
  <c r="P18" i="4"/>
  <c r="G32" i="1"/>
  <c r="F33" i="1"/>
  <c r="H29" i="4"/>
  <c r="F31" i="1"/>
  <c r="D29" i="4"/>
  <c r="G27" i="1"/>
  <c r="H30" i="4"/>
  <c r="N35" i="10"/>
  <c r="L36" i="10"/>
  <c r="N36" i="10"/>
  <c r="F30" i="10"/>
  <c r="D28" i="10"/>
  <c r="D30" i="10"/>
  <c r="L34" i="1"/>
  <c r="E30" i="4"/>
  <c r="M35" i="10"/>
  <c r="E28" i="10"/>
  <c r="E12" i="9"/>
  <c r="L32" i="1"/>
  <c r="L28" i="1"/>
  <c r="H27" i="1"/>
  <c r="H28" i="1"/>
  <c r="T17" i="4"/>
  <c r="Q18" i="4"/>
  <c r="F29" i="1"/>
  <c r="D30" i="4"/>
  <c r="F27" i="1"/>
  <c r="O35" i="10"/>
  <c r="G28" i="10"/>
  <c r="D29" i="10"/>
  <c r="E31" i="2"/>
  <c r="D40" i="2"/>
  <c r="D43" i="2"/>
  <c r="F41" i="2"/>
  <c r="F43" i="2"/>
  <c r="D39" i="2"/>
  <c r="E30" i="2"/>
  <c r="E41" i="2"/>
  <c r="E40" i="2"/>
  <c r="F42" i="2"/>
  <c r="E42" i="2"/>
  <c r="E43" i="2"/>
  <c r="D42" i="2"/>
  <c r="F40" i="2"/>
  <c r="F39" i="2"/>
  <c r="E39" i="2"/>
  <c r="D41" i="2"/>
  <c r="E32" i="2"/>
  <c r="E34" i="2"/>
  <c r="E35" i="2"/>
  <c r="E33" i="2"/>
  <c r="G41" i="2" l="1"/>
  <c r="H39" i="2"/>
  <c r="H189" i="14" s="1"/>
  <c r="I39" i="2"/>
  <c r="I40" i="2"/>
  <c r="G42" i="2"/>
  <c r="H43" i="2"/>
  <c r="H193" i="14" s="1"/>
  <c r="H42" i="2"/>
  <c r="I42" i="2"/>
  <c r="H40" i="2"/>
  <c r="H190" i="14" s="1"/>
  <c r="H41" i="2"/>
  <c r="H191" i="14" s="1"/>
  <c r="G39" i="2"/>
  <c r="I43" i="2"/>
  <c r="I41" i="2"/>
  <c r="G43" i="2"/>
  <c r="G40" i="2"/>
  <c r="G189" i="14"/>
  <c r="H192" i="14"/>
  <c r="I189" i="14"/>
  <c r="G190" i="14"/>
  <c r="L44" i="2"/>
  <c r="I190" i="14"/>
  <c r="D44" i="10"/>
  <c r="F44" i="10"/>
  <c r="F43" i="10"/>
  <c r="E44" i="10"/>
  <c r="D42" i="10"/>
  <c r="G42" i="10"/>
  <c r="F42" i="10"/>
  <c r="D43" i="10"/>
  <c r="F41" i="10"/>
  <c r="E42" i="10"/>
  <c r="D41" i="10"/>
  <c r="G43" i="10"/>
  <c r="G41" i="10"/>
  <c r="G44" i="10"/>
  <c r="E41" i="10"/>
  <c r="E43" i="10"/>
  <c r="F190" i="14"/>
  <c r="D193" i="14"/>
  <c r="D189" i="14"/>
  <c r="F192" i="14"/>
  <c r="E192" i="14"/>
  <c r="E193" i="14"/>
  <c r="F193" i="14"/>
  <c r="F191" i="14"/>
  <c r="D190" i="14"/>
  <c r="E189" i="14"/>
  <c r="F189" i="14"/>
  <c r="D192" i="14"/>
  <c r="E190" i="14"/>
  <c r="E191" i="14"/>
  <c r="D191" i="14"/>
  <c r="N182" i="14"/>
  <c r="N183" i="14"/>
  <c r="M185" i="14"/>
  <c r="N184" i="14"/>
  <c r="O185" i="14"/>
  <c r="N185" i="14"/>
  <c r="H5" i="13"/>
  <c r="H6" i="13"/>
  <c r="F8" i="13"/>
  <c r="F7" i="13"/>
  <c r="F9" i="13"/>
  <c r="G8" i="13"/>
  <c r="F5" i="13"/>
  <c r="F6" i="13"/>
  <c r="G9" i="13"/>
  <c r="H8" i="13"/>
  <c r="H7" i="13"/>
  <c r="G6" i="13"/>
  <c r="H9" i="13"/>
  <c r="G5" i="13"/>
  <c r="L28" i="12"/>
  <c r="M26" i="12"/>
  <c r="K30" i="12"/>
  <c r="M32" i="12"/>
  <c r="M31" i="12"/>
  <c r="L29" i="12"/>
  <c r="K27" i="12"/>
  <c r="K40" i="2" l="1"/>
  <c r="K190" i="14" s="1"/>
  <c r="O28" i="12"/>
  <c r="O29" i="12"/>
  <c r="P26" i="12"/>
  <c r="N30" i="12"/>
  <c r="N27" i="12"/>
  <c r="P31" i="12"/>
  <c r="P32" i="12"/>
  <c r="O19" i="12"/>
  <c r="N18" i="12"/>
  <c r="M25" i="12"/>
  <c r="K31" i="12"/>
  <c r="L27" i="12"/>
  <c r="N31" i="12" l="1"/>
  <c r="O27" i="12"/>
  <c r="P25" i="12"/>
  <c r="O20" i="12"/>
  <c r="N20" i="12"/>
  <c r="M27" i="12"/>
  <c r="L31" i="12"/>
  <c r="P27" i="12" l="1"/>
  <c r="O31" i="12"/>
  <c r="P18" i="12"/>
  <c r="L30" i="12"/>
  <c r="K32" i="12"/>
  <c r="N32" i="12" l="1"/>
  <c r="O30" i="12"/>
  <c r="P21" i="12"/>
  <c r="P17" i="12"/>
  <c r="N17" i="12"/>
  <c r="L32" i="12"/>
  <c r="K29" i="12"/>
  <c r="L25" i="12"/>
  <c r="K25" i="12"/>
  <c r="M30" i="12"/>
  <c r="K28" i="12"/>
  <c r="N29" i="12" l="1"/>
  <c r="P30" i="12"/>
  <c r="O32" i="12"/>
  <c r="N25" i="12"/>
  <c r="N28" i="12"/>
  <c r="O25" i="12"/>
  <c r="P19" i="12"/>
  <c r="O21" i="12"/>
  <c r="M28" i="12"/>
  <c r="M29" i="12"/>
  <c r="P28" i="12" l="1"/>
  <c r="P29" i="12"/>
  <c r="K26" i="12"/>
  <c r="L26" i="12"/>
  <c r="O26" i="12" l="1"/>
  <c r="R26" i="12" s="1"/>
  <c r="N26" i="12"/>
  <c r="Q26" i="12" s="1"/>
  <c r="J184" i="14"/>
  <c r="L184" i="14"/>
  <c r="K183" i="14"/>
  <c r="K185" i="14"/>
  <c r="H194" i="14" s="1"/>
  <c r="K184" i="14"/>
  <c r="L181" i="14"/>
  <c r="J182" i="14"/>
  <c r="G185" i="14"/>
  <c r="G184" i="14"/>
  <c r="J183" i="14"/>
  <c r="G180" i="14"/>
  <c r="I184" i="14"/>
  <c r="J185" i="14"/>
  <c r="G194" i="14" s="1"/>
  <c r="L182" i="14"/>
  <c r="K182" i="14"/>
  <c r="H184" i="14"/>
  <c r="L180" i="14"/>
  <c r="H185" i="14"/>
  <c r="I185" i="14"/>
  <c r="L183" i="14"/>
  <c r="L185" i="14"/>
  <c r="I194" i="14" s="1"/>
  <c r="I183" i="14"/>
  <c r="H183" i="14"/>
  <c r="G183" i="14"/>
  <c r="I182" i="14"/>
  <c r="G182" i="14"/>
  <c r="H182" i="14"/>
  <c r="I181" i="14"/>
  <c r="G181" i="14"/>
  <c r="H181" i="14"/>
  <c r="H180" i="14"/>
  <c r="I180" i="14"/>
  <c r="K21" i="2"/>
  <c r="K22" i="2"/>
  <c r="L21" i="2"/>
  <c r="L22" i="2"/>
  <c r="F13" i="9"/>
  <c r="D13" i="9"/>
  <c r="B20" i="9"/>
  <c r="B30" i="9" s="1"/>
  <c r="C13" i="9"/>
  <c r="C20" i="9"/>
  <c r="C30" i="9" s="1"/>
  <c r="G13" i="9"/>
  <c r="E13" i="9"/>
  <c r="B13" i="9"/>
  <c r="E20" i="9"/>
  <c r="E30" i="9" s="1"/>
  <c r="K27" i="1"/>
  <c r="K28" i="1"/>
  <c r="O28" i="1" s="1"/>
  <c r="N11" i="13"/>
  <c r="T11" i="13" s="1"/>
  <c r="S31" i="12"/>
  <c r="N8" i="13"/>
  <c r="T8" i="13" s="1"/>
  <c r="S28" i="12"/>
  <c r="S27" i="12"/>
  <c r="N7" i="13"/>
  <c r="T7" i="13" s="1"/>
  <c r="K30" i="1"/>
  <c r="O30" i="1" s="1"/>
  <c r="K31" i="1"/>
  <c r="O31" i="1" s="1"/>
  <c r="J34" i="1"/>
  <c r="N34" i="1" s="1"/>
  <c r="J30" i="1"/>
  <c r="N30" i="1" s="1"/>
  <c r="Q28" i="12"/>
  <c r="L8" i="13"/>
  <c r="R8" i="13" s="1"/>
  <c r="L6" i="13"/>
  <c r="R6" i="13" s="1"/>
  <c r="Q29" i="12"/>
  <c r="L9" i="13"/>
  <c r="R9" i="13" s="1"/>
  <c r="M10" i="13"/>
  <c r="S10" i="13" s="1"/>
  <c r="R30" i="12"/>
  <c r="R29" i="12"/>
  <c r="M9" i="13"/>
  <c r="S9" i="13" s="1"/>
  <c r="X9" i="13" s="1"/>
  <c r="Y9" i="13" s="1"/>
  <c r="R31" i="12"/>
  <c r="M11" i="13"/>
  <c r="S11" i="13" s="1"/>
  <c r="X11" i="13" s="1"/>
  <c r="Y11" i="13" s="1"/>
  <c r="M8" i="13"/>
  <c r="S8" i="13" s="1"/>
  <c r="R28" i="12"/>
  <c r="J31" i="1"/>
  <c r="N31" i="1" s="1"/>
  <c r="J29" i="1"/>
  <c r="N29" i="1" s="1"/>
  <c r="K29" i="1"/>
  <c r="J27" i="1"/>
  <c r="N27" i="1" s="1"/>
  <c r="J28" i="1"/>
  <c r="N28" i="1" s="1"/>
  <c r="Q31" i="12"/>
  <c r="L11" i="13"/>
  <c r="R11" i="13" s="1"/>
  <c r="L10" i="13"/>
  <c r="R10" i="13" s="1"/>
  <c r="Q30" i="12"/>
  <c r="N9" i="13"/>
  <c r="T9" i="13" s="1"/>
  <c r="S29" i="12"/>
  <c r="R27" i="12"/>
  <c r="M7" i="13"/>
  <c r="S7" i="13" s="1"/>
  <c r="S32" i="12"/>
  <c r="N12" i="13"/>
  <c r="T12" i="13" s="1"/>
  <c r="K34" i="1"/>
  <c r="O34" i="1" s="1"/>
  <c r="N6" i="13"/>
  <c r="T6" i="13" s="1"/>
  <c r="S26" i="12"/>
  <c r="R25" i="12"/>
  <c r="M5" i="13"/>
  <c r="S5" i="13" s="1"/>
  <c r="M12" i="13"/>
  <c r="S12" i="13" s="1"/>
  <c r="R32" i="12"/>
  <c r="J32" i="1"/>
  <c r="N32" i="1" s="1"/>
  <c r="J33" i="1"/>
  <c r="N33" i="1" s="1"/>
  <c r="K33" i="1"/>
  <c r="K32" i="1"/>
  <c r="N5" i="13"/>
  <c r="T5" i="13" s="1"/>
  <c r="S25" i="12"/>
  <c r="L7" i="13"/>
  <c r="R7" i="13" s="1"/>
  <c r="X7" i="13" s="1"/>
  <c r="Y7" i="13" s="1"/>
  <c r="Q27" i="12"/>
  <c r="Q32" i="12"/>
  <c r="L12" i="13"/>
  <c r="R12" i="13" s="1"/>
  <c r="Q25" i="12"/>
  <c r="L5" i="13"/>
  <c r="R5" i="13" s="1"/>
  <c r="S30" i="12"/>
  <c r="N10" i="13"/>
  <c r="T10" i="13" s="1"/>
  <c r="M6" i="13"/>
  <c r="S6" i="13" s="1"/>
  <c r="X6" i="13" s="1"/>
  <c r="Y6" i="13" s="1"/>
  <c r="K29" i="4"/>
  <c r="P29" i="4" s="1"/>
  <c r="U29" i="4" s="1"/>
  <c r="L29" i="4"/>
  <c r="Q29" i="4" s="1"/>
  <c r="V29" i="4" s="1"/>
  <c r="I30" i="4"/>
  <c r="N30" i="4" s="1"/>
  <c r="S30" i="4" s="1"/>
  <c r="I31" i="4"/>
  <c r="N31" i="4" s="1"/>
  <c r="S31" i="4" s="1"/>
  <c r="J31" i="4"/>
  <c r="O31" i="4" s="1"/>
  <c r="T31" i="4" s="1"/>
  <c r="L30" i="4"/>
  <c r="Q30" i="4" s="1"/>
  <c r="V30" i="4" s="1"/>
  <c r="L31" i="4"/>
  <c r="Q31" i="4" s="1"/>
  <c r="V31" i="4" s="1"/>
  <c r="K30" i="4"/>
  <c r="P30" i="4" s="1"/>
  <c r="U30" i="4" s="1"/>
  <c r="I29" i="4"/>
  <c r="N29" i="4" s="1"/>
  <c r="S29" i="4" s="1"/>
  <c r="J29" i="4"/>
  <c r="O29" i="4" s="1"/>
  <c r="T29" i="4" s="1"/>
  <c r="K31" i="4"/>
  <c r="P31" i="4" s="1"/>
  <c r="U31" i="4" s="1"/>
  <c r="J30" i="4"/>
  <c r="O30" i="4" s="1"/>
  <c r="T30" i="4" s="1"/>
  <c r="M29" i="4"/>
  <c r="R29" i="4" s="1"/>
  <c r="W29" i="4" s="1"/>
  <c r="M31" i="4"/>
  <c r="M30" i="4"/>
  <c r="R30" i="4" s="1"/>
  <c r="W30" i="4" s="1"/>
  <c r="K42" i="10"/>
  <c r="O42" i="10" s="1"/>
  <c r="K44" i="10"/>
  <c r="O44" i="10" s="1"/>
  <c r="H43" i="10"/>
  <c r="L43" i="10" s="1"/>
  <c r="J43" i="10"/>
  <c r="N43" i="10" s="1"/>
  <c r="J41" i="10"/>
  <c r="N41" i="10" s="1"/>
  <c r="K41" i="10"/>
  <c r="O41" i="10" s="1"/>
  <c r="H42" i="10"/>
  <c r="L42" i="10" s="1"/>
  <c r="I43" i="10"/>
  <c r="M43" i="10" s="1"/>
  <c r="I42" i="10"/>
  <c r="M42" i="10" s="1"/>
  <c r="H41" i="10"/>
  <c r="L41" i="10" s="1"/>
  <c r="I44" i="10"/>
  <c r="M44" i="10" s="1"/>
  <c r="K43" i="10"/>
  <c r="O43" i="10" s="1"/>
  <c r="J42" i="10"/>
  <c r="N42" i="10" s="1"/>
  <c r="H44" i="10"/>
  <c r="L44" i="10" s="1"/>
  <c r="J44" i="10"/>
  <c r="N44" i="10" s="1"/>
  <c r="I41" i="10"/>
  <c r="M41" i="10" s="1"/>
  <c r="G193" i="14"/>
  <c r="G192" i="14"/>
  <c r="I191" i="14"/>
  <c r="J39" i="2"/>
  <c r="M39" i="2" s="1"/>
  <c r="J44" i="2"/>
  <c r="J40" i="2"/>
  <c r="L39" i="2"/>
  <c r="N40" i="2"/>
  <c r="N190" i="14" s="1"/>
  <c r="L40" i="2"/>
  <c r="K41" i="2"/>
  <c r="K42" i="2"/>
  <c r="K43" i="2"/>
  <c r="R31" i="4" l="1"/>
  <c r="W31" i="4" s="1"/>
  <c r="L194" i="14"/>
  <c r="O194" i="14" s="1"/>
  <c r="J194" i="14"/>
  <c r="M194" i="14" s="1"/>
  <c r="K194" i="14"/>
  <c r="N194" i="14" s="1"/>
  <c r="O39" i="2"/>
  <c r="O189" i="14" s="1"/>
  <c r="L189" i="14"/>
  <c r="M40" i="2"/>
  <c r="M190" i="14" s="1"/>
  <c r="J190" i="14"/>
  <c r="O40" i="2"/>
  <c r="O190" i="14" s="1"/>
  <c r="L190" i="14"/>
  <c r="M189" i="14"/>
  <c r="J189" i="14"/>
  <c r="M44" i="2"/>
  <c r="N43" i="2"/>
  <c r="N193" i="14" s="1"/>
  <c r="K193" i="14"/>
  <c r="N42" i="2"/>
  <c r="N192" i="14" s="1"/>
  <c r="K192" i="14"/>
  <c r="N41" i="2"/>
  <c r="N191" i="14" s="1"/>
  <c r="K191" i="14"/>
  <c r="M182" i="14"/>
  <c r="C26" i="9"/>
  <c r="O184" i="14"/>
  <c r="I193" i="14"/>
  <c r="O183" i="14"/>
  <c r="L41" i="2"/>
  <c r="O182" i="14"/>
  <c r="J42" i="2"/>
  <c r="M183" i="14"/>
  <c r="J43" i="2"/>
  <c r="M184" i="14"/>
  <c r="X8" i="13"/>
  <c r="Y8" i="13" s="1"/>
  <c r="X12" i="13"/>
  <c r="Y12" i="13" s="1"/>
  <c r="X5" i="13"/>
  <c r="Y5" i="13" s="1"/>
  <c r="D21" i="9"/>
  <c r="O32" i="1"/>
  <c r="E21" i="9"/>
  <c r="O33" i="1"/>
  <c r="X10" i="13"/>
  <c r="Y10" i="13" s="1"/>
  <c r="C21" i="9"/>
  <c r="O29" i="1"/>
  <c r="B21" i="9"/>
  <c r="O27" i="1"/>
  <c r="G26" i="9"/>
  <c r="K44" i="2"/>
  <c r="F26" i="9"/>
  <c r="B26" i="9"/>
  <c r="K39" i="2"/>
  <c r="E26" i="9" l="1"/>
  <c r="E31" i="9" s="1"/>
  <c r="L43" i="2"/>
  <c r="L193" i="14" s="1"/>
  <c r="L42" i="2"/>
  <c r="L192" i="14" s="1"/>
  <c r="I192" i="14"/>
  <c r="N39" i="2"/>
  <c r="N189" i="14" s="1"/>
  <c r="K189" i="14"/>
  <c r="J41" i="2"/>
  <c r="J191" i="14" s="1"/>
  <c r="G191" i="14"/>
  <c r="O44" i="2"/>
  <c r="N44" i="2"/>
  <c r="M43" i="2"/>
  <c r="M193" i="14" s="1"/>
  <c r="J193" i="14"/>
  <c r="M42" i="2"/>
  <c r="M192" i="14" s="1"/>
  <c r="J192" i="14"/>
  <c r="O41" i="2"/>
  <c r="O191" i="14" s="1"/>
  <c r="L191" i="14"/>
  <c r="C31" i="9"/>
  <c r="D26" i="9"/>
  <c r="D31" i="9" s="1"/>
  <c r="B31" i="9"/>
  <c r="O43" i="2" l="1"/>
  <c r="O193" i="14" s="1"/>
  <c r="M41" i="2"/>
  <c r="M191" i="14" s="1"/>
  <c r="O42" i="2"/>
  <c r="O192" i="14" s="1"/>
</calcChain>
</file>

<file path=xl/sharedStrings.xml><?xml version="1.0" encoding="utf-8"?>
<sst xmlns="http://schemas.openxmlformats.org/spreadsheetml/2006/main" count="702" uniqueCount="271">
  <si>
    <r>
      <t>f</t>
    </r>
    <r>
      <rPr>
        <i/>
        <vertAlign val="subscript"/>
        <sz val="12"/>
        <color theme="1"/>
        <rFont val="Calibri"/>
        <family val="2"/>
        <scheme val="minor"/>
      </rPr>
      <t>H</t>
    </r>
    <r>
      <rPr>
        <i/>
        <sz val="12"/>
        <color theme="1"/>
        <rFont val="Calibri"/>
        <family val="2"/>
        <scheme val="minor"/>
      </rPr>
      <t>: f</t>
    </r>
    <r>
      <rPr>
        <i/>
        <vertAlign val="subscript"/>
        <sz val="12"/>
        <color theme="1"/>
        <rFont val="Calibri"/>
        <family val="2"/>
        <scheme val="minor"/>
      </rPr>
      <t>L</t>
    </r>
  </si>
  <si>
    <t>A</t>
  </si>
  <si>
    <t>B</t>
  </si>
  <si>
    <t>C</t>
  </si>
  <si>
    <t>D</t>
  </si>
  <si>
    <t>E</t>
  </si>
  <si>
    <t>Lin.</t>
  </si>
  <si>
    <t>OMT</t>
  </si>
  <si>
    <t>QR</t>
  </si>
  <si>
    <t>WG</t>
  </si>
  <si>
    <r>
      <t>T</t>
    </r>
    <r>
      <rPr>
        <i/>
        <vertAlign val="subscript"/>
        <sz val="12"/>
        <color theme="1"/>
        <rFont val="Calibri"/>
        <family val="2"/>
        <scheme val="minor"/>
      </rPr>
      <t>LNA</t>
    </r>
    <r>
      <rPr>
        <i/>
        <sz val="12"/>
        <color theme="1"/>
        <rFont val="Calibri"/>
        <family val="2"/>
        <scheme val="minor"/>
      </rPr>
      <t>, K</t>
    </r>
  </si>
  <si>
    <r>
      <t>@ f</t>
    </r>
    <r>
      <rPr>
        <i/>
        <vertAlign val="subscript"/>
        <sz val="12"/>
        <color theme="1"/>
        <rFont val="Calibri"/>
        <family val="2"/>
        <scheme val="minor"/>
      </rPr>
      <t>L</t>
    </r>
  </si>
  <si>
    <r>
      <t>@ f</t>
    </r>
    <r>
      <rPr>
        <i/>
        <vertAlign val="subscript"/>
        <sz val="12"/>
        <color theme="1"/>
        <rFont val="Calibri"/>
        <family val="2"/>
        <scheme val="minor"/>
      </rPr>
      <t>H</t>
    </r>
  </si>
  <si>
    <r>
      <t>f</t>
    </r>
    <r>
      <rPr>
        <i/>
        <vertAlign val="subscript"/>
        <sz val="12"/>
        <color theme="1"/>
        <rFont val="Calibri"/>
        <family val="2"/>
        <scheme val="minor"/>
      </rPr>
      <t xml:space="preserve">L
</t>
    </r>
    <r>
      <rPr>
        <i/>
        <sz val="12"/>
        <color theme="1"/>
        <rFont val="Calibri"/>
        <family val="2"/>
        <scheme val="minor"/>
      </rPr>
      <t>GHz</t>
    </r>
  </si>
  <si>
    <r>
      <t>f</t>
    </r>
    <r>
      <rPr>
        <i/>
        <vertAlign val="subscript"/>
        <sz val="12"/>
        <color theme="1"/>
        <rFont val="Calibri"/>
        <family val="2"/>
        <scheme val="minor"/>
      </rPr>
      <t xml:space="preserve">H
</t>
    </r>
    <r>
      <rPr>
        <i/>
        <sz val="12"/>
        <color theme="1"/>
        <rFont val="Calibri"/>
        <family val="2"/>
        <scheme val="minor"/>
      </rPr>
      <t>GHz</t>
    </r>
  </si>
  <si>
    <t>BW
GHZ</t>
  </si>
  <si>
    <t>Band
#</t>
  </si>
  <si>
    <t>Dewar
#</t>
  </si>
  <si>
    <r>
      <t>T</t>
    </r>
    <r>
      <rPr>
        <i/>
        <vertAlign val="subscript"/>
        <sz val="12"/>
        <color theme="1"/>
        <rFont val="Calibri"/>
        <family val="2"/>
        <scheme val="minor"/>
      </rPr>
      <t>RX</t>
    </r>
    <r>
      <rPr>
        <i/>
        <sz val="12"/>
        <color theme="1"/>
        <rFont val="Calibri"/>
        <family val="2"/>
        <scheme val="minor"/>
      </rPr>
      <t>, K</t>
    </r>
  </si>
  <si>
    <r>
      <t>T</t>
    </r>
    <r>
      <rPr>
        <b/>
        <i/>
        <vertAlign val="subscript"/>
        <sz val="12"/>
        <color theme="1"/>
        <rFont val="Calibri"/>
        <family val="2"/>
        <scheme val="minor"/>
      </rPr>
      <t>SYS</t>
    </r>
    <r>
      <rPr>
        <b/>
        <i/>
        <sz val="12"/>
        <color theme="1"/>
        <rFont val="Calibri"/>
        <family val="2"/>
        <scheme val="minor"/>
      </rPr>
      <t>, K</t>
    </r>
  </si>
  <si>
    <t xml:space="preserve">- Linearly-polarized outputs on all bands, like ALMA. </t>
  </si>
  <si>
    <r>
      <t>@ f</t>
    </r>
    <r>
      <rPr>
        <i/>
        <vertAlign val="subscript"/>
        <sz val="12"/>
        <color theme="1"/>
        <rFont val="Calibri"/>
        <family val="2"/>
        <scheme val="minor"/>
      </rPr>
      <t>M</t>
    </r>
  </si>
  <si>
    <r>
      <t>f</t>
    </r>
    <r>
      <rPr>
        <i/>
        <vertAlign val="subscript"/>
        <sz val="12"/>
        <color theme="1"/>
        <rFont val="Calibri"/>
        <family val="2"/>
        <scheme val="minor"/>
      </rPr>
      <t xml:space="preserve">M
</t>
    </r>
    <r>
      <rPr>
        <i/>
        <sz val="12"/>
        <color theme="1"/>
        <rFont val="Calibri"/>
        <family val="2"/>
        <scheme val="minor"/>
      </rPr>
      <t>GHz</t>
    </r>
  </si>
  <si>
    <t>GHz</t>
  </si>
  <si>
    <t>1mm</t>
  </si>
  <si>
    <t>6mm</t>
  </si>
  <si>
    <t>13mm</t>
  </si>
  <si>
    <t>Frequency</t>
  </si>
  <si>
    <t>Tsky (K) at PWV =</t>
  </si>
  <si>
    <t xml:space="preserve">Precipitable Water Vapor (PWV) = </t>
  </si>
  <si>
    <t>- Optimum noise performance:  CDL LNAs, cooled to ~15K. Trx includes feed, window contributions.</t>
  </si>
  <si>
    <t>- Fractional bandwidths and technology from VLA receivers (except Q, W). Frequency ranges shifted up slightly.</t>
  </si>
  <si>
    <t>~5</t>
  </si>
  <si>
    <t>Spillover, K</t>
  </si>
  <si>
    <r>
      <t xml:space="preserve">Aptr. Eff., </t>
    </r>
    <r>
      <rPr>
        <sz val="12"/>
        <color theme="1"/>
        <rFont val="GreekC_IV25"/>
      </rPr>
      <t>η</t>
    </r>
    <r>
      <rPr>
        <i/>
        <vertAlign val="subscript"/>
        <sz val="12"/>
        <color theme="1"/>
        <rFont val="Calibri"/>
        <family val="2"/>
        <scheme val="minor"/>
      </rPr>
      <t>A</t>
    </r>
  </si>
  <si>
    <t>Frequency, GHz</t>
  </si>
  <si>
    <r>
      <t xml:space="preserve">Ruze Efficiency, </t>
    </r>
    <r>
      <rPr>
        <i/>
        <sz val="11"/>
        <color theme="1"/>
        <rFont val="Calibri"/>
        <family val="2"/>
        <scheme val="minor"/>
      </rPr>
      <t>ηR</t>
    </r>
  </si>
  <si>
    <t>Required Aperture Efficiency, ηA</t>
  </si>
  <si>
    <t>Remaining Efficiency Budget</t>
  </si>
  <si>
    <t>Antenna optical configuration:</t>
  </si>
  <si>
    <t>Primary aperture diam (m):</t>
  </si>
  <si>
    <t>Secondary aperture diam (m):</t>
  </si>
  <si>
    <t>f/D ratio:</t>
  </si>
  <si>
    <t>Total RMS surface accuracy (um):</t>
  </si>
  <si>
    <t>Subtended beam angle (deg):</t>
  </si>
  <si>
    <r>
      <t>T</t>
    </r>
    <r>
      <rPr>
        <b/>
        <i/>
        <vertAlign val="subscript"/>
        <sz val="12"/>
        <color theme="1"/>
        <rFont val="Calibri"/>
        <family val="2"/>
        <scheme val="minor"/>
      </rPr>
      <t>SYS</t>
    </r>
    <r>
      <rPr>
        <b/>
        <i/>
        <sz val="12"/>
        <color theme="1"/>
        <rFont val="Calibri"/>
        <family val="2"/>
        <scheme val="minor"/>
      </rPr>
      <t>/</t>
    </r>
    <r>
      <rPr>
        <b/>
        <sz val="12"/>
        <color theme="1"/>
        <rFont val="GreekC_IV25"/>
      </rPr>
      <t>η</t>
    </r>
    <r>
      <rPr>
        <b/>
        <i/>
        <vertAlign val="subscript"/>
        <sz val="12"/>
        <color theme="1"/>
        <rFont val="Calibri"/>
        <family val="2"/>
      </rPr>
      <t>A</t>
    </r>
    <r>
      <rPr>
        <b/>
        <i/>
        <sz val="12"/>
        <color theme="1"/>
        <rFont val="Calibri"/>
        <family val="2"/>
      </rPr>
      <t>,</t>
    </r>
    <r>
      <rPr>
        <b/>
        <i/>
        <sz val="12"/>
        <color theme="1"/>
        <rFont val="Calibri"/>
        <family val="2"/>
        <scheme val="minor"/>
      </rPr>
      <t xml:space="preserve"> K</t>
    </r>
  </si>
  <si>
    <r>
      <t xml:space="preserve">Aperture Eff., </t>
    </r>
    <r>
      <rPr>
        <sz val="12"/>
        <color theme="1"/>
        <rFont val="GreekC_IV25"/>
      </rPr>
      <t>η</t>
    </r>
    <r>
      <rPr>
        <i/>
        <vertAlign val="subscript"/>
        <sz val="12"/>
        <color theme="1"/>
        <rFont val="Calibri"/>
        <family val="2"/>
        <scheme val="minor"/>
      </rPr>
      <t>A</t>
    </r>
  </si>
  <si>
    <r>
      <t>(T</t>
    </r>
    <r>
      <rPr>
        <b/>
        <i/>
        <vertAlign val="subscript"/>
        <sz val="12"/>
        <color theme="1"/>
        <rFont val="Calibri"/>
        <family val="2"/>
        <scheme val="minor"/>
      </rPr>
      <t>SYS</t>
    </r>
    <r>
      <rPr>
        <b/>
        <i/>
        <sz val="12"/>
        <color theme="1"/>
        <rFont val="Calibri"/>
        <family val="2"/>
        <scheme val="minor"/>
      </rPr>
      <t>/</t>
    </r>
    <r>
      <rPr>
        <b/>
        <sz val="12"/>
        <color theme="1"/>
        <rFont val="GreekC_IV25"/>
      </rPr>
      <t>η</t>
    </r>
    <r>
      <rPr>
        <b/>
        <i/>
        <vertAlign val="subscript"/>
        <sz val="12"/>
        <color theme="1"/>
        <rFont val="Calibri"/>
        <family val="2"/>
      </rPr>
      <t>A</t>
    </r>
    <r>
      <rPr>
        <b/>
        <i/>
        <sz val="12"/>
        <color theme="1"/>
        <rFont val="Calibri"/>
        <family val="2"/>
      </rPr>
      <t>),</t>
    </r>
    <r>
      <rPr>
        <b/>
        <i/>
        <sz val="12"/>
        <color theme="1"/>
        <rFont val="Calibri"/>
        <family val="2"/>
        <scheme val="minor"/>
      </rPr>
      <t xml:space="preserve"> K</t>
    </r>
  </si>
  <si>
    <r>
      <t>(T</t>
    </r>
    <r>
      <rPr>
        <b/>
        <i/>
        <vertAlign val="subscript"/>
        <sz val="12"/>
        <color theme="1"/>
        <rFont val="Calibri"/>
        <family val="2"/>
        <scheme val="minor"/>
      </rPr>
      <t>SYS</t>
    </r>
    <r>
      <rPr>
        <b/>
        <i/>
        <sz val="12"/>
        <color theme="1"/>
        <rFont val="Calibri"/>
        <family val="2"/>
        <scheme val="minor"/>
      </rPr>
      <t>/</t>
    </r>
    <r>
      <rPr>
        <b/>
        <sz val="12"/>
        <color theme="1"/>
        <rFont val="GreekC_IV25"/>
      </rPr>
      <t>η</t>
    </r>
    <r>
      <rPr>
        <b/>
        <i/>
        <vertAlign val="subscript"/>
        <sz val="12"/>
        <color theme="1"/>
        <rFont val="Calibri"/>
        <family val="2"/>
      </rPr>
      <t>A</t>
    </r>
    <r>
      <rPr>
        <b/>
        <i/>
        <sz val="12"/>
        <color theme="1"/>
        <rFont val="Calibri"/>
        <family val="2"/>
        <scheme val="minor"/>
      </rPr>
      <t>) , K</t>
    </r>
  </si>
  <si>
    <t>Pol.
Out</t>
  </si>
  <si>
    <t>Sky Temperature Modeled Data for VLA Site, 1-120 GHz, PWV of 1mm, 6mm and 13mm, at Zenith, 45 degrees</t>
  </si>
  <si>
    <t>(Data courtesy Dr. Bryan Butler, NRAO, July 2016)</t>
  </si>
  <si>
    <t>Zenith Elevation</t>
  </si>
  <si>
    <t>45 Degree Elevation</t>
  </si>
  <si>
    <r>
      <t>f</t>
    </r>
    <r>
      <rPr>
        <i/>
        <vertAlign val="subscript"/>
        <sz val="12"/>
        <color theme="1"/>
        <rFont val="Calibri"/>
        <family val="2"/>
        <scheme val="minor"/>
      </rPr>
      <t>M1</t>
    </r>
    <r>
      <rPr>
        <i/>
        <sz val="12"/>
        <color theme="1"/>
        <rFont val="Calibri"/>
        <family val="2"/>
        <scheme val="minor"/>
      </rPr>
      <t xml:space="preserve">
GHz</t>
    </r>
  </si>
  <si>
    <r>
      <t>f</t>
    </r>
    <r>
      <rPr>
        <i/>
        <vertAlign val="subscript"/>
        <sz val="12"/>
        <color theme="1"/>
        <rFont val="Calibri"/>
        <family val="2"/>
        <scheme val="minor"/>
      </rPr>
      <t>M2</t>
    </r>
    <r>
      <rPr>
        <i/>
        <sz val="12"/>
        <color theme="1"/>
        <rFont val="Calibri"/>
        <family val="2"/>
        <scheme val="minor"/>
      </rPr>
      <t xml:space="preserve">
GHz</t>
    </r>
  </si>
  <si>
    <r>
      <t>@ f</t>
    </r>
    <r>
      <rPr>
        <i/>
        <vertAlign val="subscript"/>
        <sz val="12"/>
        <color theme="1"/>
        <rFont val="Calibri"/>
        <family val="2"/>
        <scheme val="minor"/>
      </rPr>
      <t>M1</t>
    </r>
  </si>
  <si>
    <r>
      <t>@ f</t>
    </r>
    <r>
      <rPr>
        <i/>
        <vertAlign val="subscript"/>
        <sz val="12"/>
        <color theme="1"/>
        <rFont val="Calibri"/>
        <family val="2"/>
        <scheme val="minor"/>
      </rPr>
      <t>M2</t>
    </r>
  </si>
  <si>
    <t>WLG</t>
  </si>
  <si>
    <r>
      <t>T</t>
    </r>
    <r>
      <rPr>
        <i/>
        <vertAlign val="subscript"/>
        <sz val="12"/>
        <color theme="1"/>
        <rFont val="Calibri"/>
        <family val="2"/>
        <scheme val="minor"/>
      </rPr>
      <t>SKY</t>
    </r>
    <r>
      <rPr>
        <i/>
        <sz val="12"/>
        <color theme="1"/>
        <rFont val="Calibri"/>
        <family val="2"/>
        <scheme val="minor"/>
      </rPr>
      <t>, K</t>
    </r>
  </si>
  <si>
    <t>ngVLA Ultra-Wideband (UWB) Receiver Configuration</t>
  </si>
  <si>
    <r>
      <t>@ f</t>
    </r>
    <r>
      <rPr>
        <i/>
        <vertAlign val="subscript"/>
        <sz val="12"/>
        <color theme="1"/>
        <rFont val="Calibri"/>
        <family val="2"/>
        <scheme val="minor"/>
      </rPr>
      <t>M3</t>
    </r>
  </si>
  <si>
    <r>
      <t>f</t>
    </r>
    <r>
      <rPr>
        <i/>
        <vertAlign val="subscript"/>
        <sz val="12"/>
        <color theme="1"/>
        <rFont val="Calibri"/>
        <family val="2"/>
        <scheme val="minor"/>
      </rPr>
      <t>M3</t>
    </r>
    <r>
      <rPr>
        <i/>
        <sz val="12"/>
        <color theme="1"/>
        <rFont val="Calibri"/>
        <family val="2"/>
        <scheme val="minor"/>
      </rPr>
      <t xml:space="preserve">
GHz</t>
    </r>
  </si>
  <si>
    <t>ngVLA Wideband (WB) Receiver Configuration</t>
  </si>
  <si>
    <r>
      <t>f</t>
    </r>
    <r>
      <rPr>
        <i/>
        <vertAlign val="subscript"/>
        <sz val="12"/>
        <color theme="1"/>
        <rFont val="Calibri"/>
        <family val="2"/>
        <scheme val="minor"/>
      </rPr>
      <t xml:space="preserve">M1
</t>
    </r>
    <r>
      <rPr>
        <i/>
        <sz val="12"/>
        <color theme="1"/>
        <rFont val="Calibri"/>
        <family val="2"/>
        <scheme val="minor"/>
      </rPr>
      <t>GHz</t>
    </r>
  </si>
  <si>
    <r>
      <t>f</t>
    </r>
    <r>
      <rPr>
        <i/>
        <vertAlign val="subscript"/>
        <sz val="12"/>
        <color theme="1"/>
        <rFont val="Calibri"/>
        <family val="2"/>
        <scheme val="minor"/>
      </rPr>
      <t xml:space="preserve">M2
</t>
    </r>
    <r>
      <rPr>
        <i/>
        <sz val="12"/>
        <color theme="1"/>
        <rFont val="Calibri"/>
        <family val="2"/>
        <scheme val="minor"/>
      </rPr>
      <t>GHz</t>
    </r>
  </si>
  <si>
    <t>- Band 6 (W-band) LNA and receiver noise temp data from D. Cuadrado (U. of Manchester) and S. Weinreb (Caltech).</t>
  </si>
  <si>
    <t xml:space="preserve">- Feed aperture efficiency uses VLBA Project Book values for feed illumination, spillover and phase. </t>
  </si>
  <si>
    <t>L (in.)</t>
  </si>
  <si>
    <t>Feed Horn Properties</t>
  </si>
  <si>
    <t>Temp</t>
  </si>
  <si>
    <t>L, in.</t>
  </si>
  <si>
    <t>ID (in.)</t>
  </si>
  <si>
    <t>ID, in.</t>
  </si>
  <si>
    <r>
      <t xml:space="preserve">EVLA-like Receivers </t>
    </r>
    <r>
      <rPr>
        <b/>
        <sz val="14"/>
        <color rgb="FFFF0000"/>
        <rFont val="Calibri"/>
        <family val="2"/>
        <scheme val="minor"/>
      </rPr>
      <t>(comparison only - not proposed)</t>
    </r>
  </si>
  <si>
    <t>Document Purpose and Disclaimers</t>
  </si>
  <si>
    <r>
      <t xml:space="preserve">- Feed horn dimensions on all bands assume a subtended beam angle of </t>
    </r>
    <r>
      <rPr>
        <b/>
        <sz val="11"/>
        <rFont val="Calibri"/>
        <family val="2"/>
        <scheme val="minor"/>
      </rPr>
      <t>15 degrees</t>
    </r>
    <r>
      <rPr>
        <sz val="11"/>
        <rFont val="Calibri"/>
        <family val="2"/>
        <scheme val="minor"/>
      </rPr>
      <t xml:space="preserve"> on the subreflector (S. Srikanth)</t>
    </r>
  </si>
  <si>
    <t>- Band configuration proposed jointly by Caltech/JPL in 2015.</t>
  </si>
  <si>
    <t>- Band configuration originally proposed by S. Weinreb (Caltech), August 2016</t>
  </si>
  <si>
    <r>
      <t>- Trx includes window+IR filter, feed and coax losses.</t>
    </r>
    <r>
      <rPr>
        <sz val="11"/>
        <color rgb="FFFF0000"/>
        <rFont val="Calibri"/>
        <family val="2"/>
        <scheme val="minor"/>
      </rPr>
      <t xml:space="preserve"> Does not currently include cal coupler, weather radome, post-amplifier.</t>
    </r>
  </si>
  <si>
    <t>VLA Aperture Efficiency</t>
  </si>
  <si>
    <t>ngVLA Geometric Collecting Area (m^2)</t>
  </si>
  <si>
    <t>VLA Effective Collecting Area (m^2)</t>
  </si>
  <si>
    <t>VLA Geometric Collecting Area (m^2)</t>
  </si>
  <si>
    <t>ngVLA Effective Collecting Area (m^2)</t>
  </si>
  <si>
    <t>ngVLA A_eff / Tsys</t>
  </si>
  <si>
    <t>VLA Key Stats</t>
  </si>
  <si>
    <t>ngVLA Key Stats</t>
  </si>
  <si>
    <t>VLA A_eff / Tsys</t>
  </si>
  <si>
    <t>A_eff / Tsys Ratio (ngVLA / VLA)</t>
  </si>
  <si>
    <t>A_geom Ratio (ngVLA / VLA)</t>
  </si>
  <si>
    <t>A_eff Ratio (ngVLA / VLA)</t>
  </si>
  <si>
    <t>Performance Ratios</t>
  </si>
  <si>
    <t>W. Grammer, NRAO</t>
  </si>
  <si>
    <r>
      <t>Updated</t>
    </r>
    <r>
      <rPr>
        <i/>
        <sz val="11"/>
        <rFont val="Calibri"/>
        <family val="2"/>
        <scheme val="minor"/>
      </rPr>
      <t xml:space="preserve">: </t>
    </r>
  </si>
  <si>
    <r>
      <t xml:space="preserve">Dual Offset Cassegrain or Gregorian, low feedarm, </t>
    </r>
    <r>
      <rPr>
        <sz val="11"/>
        <color rgb="FFFF0000"/>
        <rFont val="Calibri"/>
        <family val="2"/>
        <scheme val="minor"/>
      </rPr>
      <t>shaped optics</t>
    </r>
  </si>
  <si>
    <r>
      <t>Surface Accuracy (</t>
    </r>
    <r>
      <rPr>
        <b/>
        <sz val="16"/>
        <rFont val="Calibri"/>
        <family val="2"/>
      </rPr>
      <t>μ</t>
    </r>
    <r>
      <rPr>
        <b/>
        <sz val="16"/>
        <rFont val="Calibri"/>
        <family val="2"/>
        <scheme val="minor"/>
      </rPr>
      <t xml:space="preserve">m RMS) = </t>
    </r>
  </si>
  <si>
    <t xml:space="preserve">Elevation Angle (deg) = </t>
  </si>
  <si>
    <t>Notes:</t>
  </si>
  <si>
    <t>[1]</t>
  </si>
  <si>
    <t xml:space="preserve">[1] - Subtended angle corresponds to overall f/D ratio entered (primary + secondary optics). </t>
  </si>
  <si>
    <t>Example values shown are for wideband and ultra-wideband feed configurations only.</t>
  </si>
  <si>
    <t>[Note 1]</t>
  </si>
  <si>
    <t>[Note 2]</t>
  </si>
  <si>
    <t>[2] - Values from P. Napier et. al., "Strawman Antenna Requirements", ver. 3. Entered on 'Rel. Sensitivity' tab.</t>
  </si>
  <si>
    <t>Notes</t>
  </si>
  <si>
    <t>[3]</t>
  </si>
  <si>
    <t>[3] - Ruze efficiency is calculated from RMS surface accuracy entered on 'Rel. Sensitivity' tab, and shown above.</t>
  </si>
  <si>
    <t>[4]</t>
  </si>
  <si>
    <t>[4] - Includes all other contributions to aperture efficiency aside from Ruze (illumination, spillover, blockage, phase, etc.)</t>
  </si>
  <si>
    <t>[5]</t>
  </si>
  <si>
    <t>[5] - Set to a value that forces A_eff of the ngVLA to be 10 times that of the VLA.</t>
  </si>
  <si>
    <t>VLA and ngVLA Sensitivity Comparison (R. Selina, 3/27/2017)</t>
  </si>
  <si>
    <r>
      <t xml:space="preserve">- Antenna optics assumes unblocked aperture, offset feed (low), </t>
    </r>
    <r>
      <rPr>
        <b/>
        <sz val="11"/>
        <rFont val="Calibri"/>
        <family val="2"/>
        <scheme val="minor"/>
      </rPr>
      <t>shaped optics</t>
    </r>
    <r>
      <rPr>
        <sz val="11"/>
        <rFont val="Calibri"/>
        <family val="2"/>
        <scheme val="minor"/>
      </rPr>
      <t>, and a ground shield for spillover noise reduction.</t>
    </r>
  </si>
  <si>
    <r>
      <t>- Antenna surface (Ruze) efficiency is included in the aperture efficiency shown.</t>
    </r>
    <r>
      <rPr>
        <b/>
        <sz val="11"/>
        <rFont val="Calibri"/>
        <family val="2"/>
        <scheme val="minor"/>
      </rPr>
      <t xml:space="preserve"> Surface accuracy is editable - see Rel. Sensitivity tab.</t>
    </r>
  </si>
  <si>
    <t>Antenna Efficiency Calculations, Array Sensitivity Comparison of VLA vs ngVLA</t>
  </si>
  <si>
    <t>- 1-50 GHz LNA data from M. Pospieszalski (2008); assumes lowest-noise devices. W-band LNA/RX noise temp data from IRAM.</t>
  </si>
  <si>
    <t>- Bands 1 &amp; 2 assume OMTs cooled to 50K instead of 15K like on the VLA, resulting in a moderate noise penalty.</t>
  </si>
  <si>
    <t>EVLA Receivers and Antennas</t>
  </si>
  <si>
    <t>L</t>
  </si>
  <si>
    <t>S</t>
  </si>
  <si>
    <t>X</t>
  </si>
  <si>
    <t>Ku</t>
  </si>
  <si>
    <t>K</t>
  </si>
  <si>
    <t>Q</t>
  </si>
  <si>
    <t>Ka</t>
  </si>
  <si>
    <t>SP</t>
  </si>
  <si>
    <t>Circ.</t>
  </si>
  <si>
    <t>- L-band feed horn is a compact design that has lower illumination efficiency, to reduce spillover at low elevation angles.</t>
  </si>
  <si>
    <r>
      <t xml:space="preserve">- Antenna aperture efficiency and spillover numbers are from EVLA Project Book and Memo series. A </t>
    </r>
    <r>
      <rPr>
        <b/>
        <sz val="11"/>
        <rFont val="Calibri"/>
        <family val="2"/>
        <scheme val="minor"/>
      </rPr>
      <t>45 degree elevation angle</t>
    </r>
    <r>
      <rPr>
        <sz val="11"/>
        <rFont val="Calibri"/>
        <family val="2"/>
        <scheme val="minor"/>
      </rPr>
      <t xml:space="preserve"> is assumed.</t>
    </r>
  </si>
  <si>
    <t>- Antenna surface (Ruze) efficiency is included in the aperture efficiency shown. Surface accuracy assumed from EVLA specification (400 um).</t>
  </si>
  <si>
    <t>- Full feedhorn noise contribution over receiver test data is ~3K for L&amp;S bands, ~1K for C&amp;X bands, and 0K for Ku, K, Ka and Q bands.</t>
  </si>
  <si>
    <t>L Band</t>
  </si>
  <si>
    <t>IF A</t>
  </si>
  <si>
    <t>IF B</t>
  </si>
  <si>
    <t>IF C</t>
  </si>
  <si>
    <t>IF D</t>
  </si>
  <si>
    <t>S Band</t>
  </si>
  <si>
    <t>C Band</t>
  </si>
  <si>
    <t>X Band</t>
  </si>
  <si>
    <t>U Band</t>
  </si>
  <si>
    <t>K Band</t>
  </si>
  <si>
    <t>A Band</t>
  </si>
  <si>
    <t>Q Band</t>
  </si>
  <si>
    <t>ANT</t>
  </si>
  <si>
    <t>Tsys, On Sky</t>
  </si>
  <si>
    <t>AVG</t>
  </si>
  <si>
    <t>Band</t>
  </si>
  <si>
    <t>Stress Test</t>
  </si>
  <si>
    <t>Model</t>
  </si>
  <si>
    <t>Delta</t>
  </si>
  <si>
    <t>Stress Test: 2017 APR06_0511 Report</t>
  </si>
  <si>
    <t>Estimated PWV:</t>
  </si>
  <si>
    <t>3.9 to 4.6mm</t>
  </si>
  <si>
    <t>API RMS Phase:</t>
  </si>
  <si>
    <t>Wind Speed:</t>
  </si>
  <si>
    <t>Sky Condition:</t>
  </si>
  <si>
    <t>&lt; 5 m/s</t>
  </si>
  <si>
    <t>5-10 degrees</t>
  </si>
  <si>
    <t>Mostly clear, Stratus Clouds</t>
  </si>
  <si>
    <t>Precipitation:</t>
  </si>
  <si>
    <t>None</t>
  </si>
  <si>
    <t>(From South Baldy monitoring station)</t>
  </si>
  <si>
    <t>39.4 - 40 deg</t>
  </si>
  <si>
    <t>deg</t>
  </si>
  <si>
    <t>Source Elev.:</t>
  </si>
  <si>
    <t>VLA Model Tsys (with weather radome added) vs Stress Test Data</t>
  </si>
  <si>
    <t>MODEL INPUTS (Rel. Sensitivity Tab)</t>
  </si>
  <si>
    <t>PWV</t>
  </si>
  <si>
    <r>
      <t>f</t>
    </r>
    <r>
      <rPr>
        <i/>
        <vertAlign val="subscript"/>
        <sz val="12"/>
        <color theme="1"/>
        <rFont val="Calibri"/>
        <family val="2"/>
        <scheme val="minor"/>
      </rPr>
      <t>c</t>
    </r>
  </si>
  <si>
    <r>
      <t>T</t>
    </r>
    <r>
      <rPr>
        <i/>
        <vertAlign val="subscript"/>
        <sz val="12"/>
        <color theme="1"/>
        <rFont val="Calibri"/>
        <family val="2"/>
        <scheme val="minor"/>
      </rPr>
      <t>SYS</t>
    </r>
  </si>
  <si>
    <r>
      <t>T</t>
    </r>
    <r>
      <rPr>
        <b/>
        <i/>
        <vertAlign val="subscript"/>
        <sz val="12"/>
        <color theme="1"/>
        <rFont val="Calibri"/>
        <family val="2"/>
        <scheme val="minor"/>
      </rPr>
      <t>SYS</t>
    </r>
  </si>
  <si>
    <t>Feed Radome, ~K</t>
  </si>
  <si>
    <t>θ, deg</t>
  </si>
  <si>
    <r>
      <t xml:space="preserve">- Tsky values provided by B. Butler (NRAO), modeling opacity at VLA site, for zenith and 45 deg. elevations </t>
    </r>
    <r>
      <rPr>
        <b/>
        <sz val="11"/>
        <rFont val="Calibri"/>
        <family val="2"/>
        <scheme val="minor"/>
      </rPr>
      <t>(selectable on Rel. Sensitivity tab)</t>
    </r>
    <r>
      <rPr>
        <sz val="11"/>
        <rFont val="Calibri"/>
        <family val="2"/>
        <scheme val="minor"/>
      </rPr>
      <t>.</t>
    </r>
  </si>
  <si>
    <t>- Spillover noise temp vs. elevation based on model from S. Srikanth. Assumes offset Cassegrain optics, electrically large at all freqs.</t>
  </si>
  <si>
    <r>
      <t>The values for (Tsys/</t>
    </r>
    <r>
      <rPr>
        <i/>
        <sz val="12"/>
        <color theme="1"/>
        <rFont val="Calibri"/>
        <family val="2"/>
      </rPr>
      <t>η</t>
    </r>
    <r>
      <rPr>
        <sz val="12"/>
        <color theme="1"/>
        <rFont val="Calibri"/>
        <family val="2"/>
      </rPr>
      <t>) shown in the Relative sensitivity plot depend on atmospheric water vapor, elevation angle, and the surface accuracy of the dish, the values of which are listed above the plot. All of these are editable, with three different choices for PWV selectable (1, 6 or 13 mm), and two choices for elevation angle (45 degrees or Zenith). The dish surface accuracy σ, shown at the top right, affects overall aperature efficiency</t>
    </r>
    <r>
      <rPr>
        <i/>
        <sz val="12"/>
        <color theme="1"/>
        <rFont val="Calibri"/>
        <family val="2"/>
      </rPr>
      <t xml:space="preserve"> η</t>
    </r>
    <r>
      <rPr>
        <sz val="12"/>
        <color theme="1"/>
        <rFont val="Calibri"/>
        <family val="2"/>
      </rPr>
      <t>. The default value is 160 um, but is also editable. Changing these values automatically updates the values of (Tsys/</t>
    </r>
    <r>
      <rPr>
        <i/>
        <sz val="12"/>
        <color theme="1"/>
        <rFont val="Calibri"/>
        <family val="2"/>
      </rPr>
      <t>η</t>
    </r>
    <r>
      <rPr>
        <sz val="12"/>
        <color theme="1"/>
        <rFont val="Calibri"/>
        <family val="2"/>
      </rPr>
      <t>) on each of four plotted configurations.</t>
    </r>
  </si>
  <si>
    <r>
      <t xml:space="preserve">- All 8 bands have </t>
    </r>
    <r>
      <rPr>
        <b/>
        <sz val="11"/>
        <rFont val="Calibri"/>
        <family val="2"/>
        <scheme val="minor"/>
      </rPr>
      <t>circularly-polarized</t>
    </r>
    <r>
      <rPr>
        <sz val="11"/>
        <rFont val="Calibri"/>
        <family val="2"/>
        <scheme val="minor"/>
      </rPr>
      <t xml:space="preserve"> outputs.</t>
    </r>
  </si>
  <si>
    <t>D, in.</t>
  </si>
  <si>
    <t>- Bands 3-6 feed dimensions (55 degree beam angle) scaled from L-band reference horn dimensions provided by Lynn Baker, May 2017</t>
  </si>
  <si>
    <r>
      <t xml:space="preserve">- Antenna optics assumes unblocked aperture, offset feed (low) Gregorian, </t>
    </r>
    <r>
      <rPr>
        <b/>
        <sz val="11"/>
        <rFont val="Calibri"/>
        <family val="2"/>
        <scheme val="minor"/>
      </rPr>
      <t>shaped optics</t>
    </r>
    <r>
      <rPr>
        <sz val="11"/>
        <rFont val="Calibri"/>
        <family val="2"/>
        <scheme val="minor"/>
      </rPr>
      <t>, and a ground shield for spillover noise reduction.</t>
    </r>
  </si>
  <si>
    <t xml:space="preserve">- Band 1 feed is cooled to ~80K; Bands 2 &amp; 3 to ~20K. </t>
  </si>
  <si>
    <r>
      <t xml:space="preserve">- Bands 1-2 feed horn dimensions based on a subtended beam angle of </t>
    </r>
    <r>
      <rPr>
        <b/>
        <sz val="11"/>
        <rFont val="Calibri"/>
        <family val="2"/>
        <scheme val="minor"/>
      </rPr>
      <t>49 degrees</t>
    </r>
    <r>
      <rPr>
        <sz val="11"/>
        <rFont val="Calibri"/>
        <family val="2"/>
        <scheme val="minor"/>
      </rPr>
      <t xml:space="preserve"> to the subreflector</t>
    </r>
    <r>
      <rPr>
        <b/>
        <sz val="11"/>
        <rFont val="Calibri"/>
        <family val="2"/>
        <scheme val="minor"/>
      </rPr>
      <t>.</t>
    </r>
  </si>
  <si>
    <r>
      <t xml:space="preserve">- Bands 1-3 use wideband (~3.5:1) Caltech quad-ridge feeds and LNAs. </t>
    </r>
    <r>
      <rPr>
        <b/>
        <sz val="11"/>
        <rFont val="Calibri"/>
        <family val="2"/>
        <scheme val="minor"/>
      </rPr>
      <t>Band 1 feed cooled to ~80K</t>
    </r>
    <r>
      <rPr>
        <sz val="11"/>
        <rFont val="Calibri"/>
        <family val="2"/>
        <scheme val="minor"/>
      </rPr>
      <t xml:space="preserve">, others to ~20K. </t>
    </r>
  </si>
  <si>
    <r>
      <t>f</t>
    </r>
    <r>
      <rPr>
        <i/>
        <vertAlign val="subscript"/>
        <sz val="12"/>
        <rFont val="Calibri"/>
        <family val="2"/>
        <scheme val="minor"/>
      </rPr>
      <t xml:space="preserve">L
</t>
    </r>
    <r>
      <rPr>
        <i/>
        <sz val="12"/>
        <rFont val="Calibri"/>
        <family val="2"/>
        <scheme val="minor"/>
      </rPr>
      <t>GHz</t>
    </r>
  </si>
  <si>
    <r>
      <t>f</t>
    </r>
    <r>
      <rPr>
        <i/>
        <vertAlign val="subscript"/>
        <sz val="12"/>
        <rFont val="Calibri"/>
        <family val="2"/>
        <scheme val="minor"/>
      </rPr>
      <t xml:space="preserve">M
</t>
    </r>
    <r>
      <rPr>
        <i/>
        <sz val="12"/>
        <rFont val="Calibri"/>
        <family val="2"/>
        <scheme val="minor"/>
      </rPr>
      <t>GHz</t>
    </r>
  </si>
  <si>
    <r>
      <t>f</t>
    </r>
    <r>
      <rPr>
        <i/>
        <vertAlign val="subscript"/>
        <sz val="12"/>
        <rFont val="Calibri"/>
        <family val="2"/>
        <scheme val="minor"/>
      </rPr>
      <t xml:space="preserve">H
</t>
    </r>
    <r>
      <rPr>
        <i/>
        <sz val="12"/>
        <rFont val="Calibri"/>
        <family val="2"/>
        <scheme val="minor"/>
      </rPr>
      <t>GHz</t>
    </r>
  </si>
  <si>
    <r>
      <t xml:space="preserve">Aperture Eff., </t>
    </r>
    <r>
      <rPr>
        <sz val="12"/>
        <rFont val="GreekC_IV25"/>
      </rPr>
      <t>η</t>
    </r>
    <r>
      <rPr>
        <i/>
        <vertAlign val="subscript"/>
        <sz val="12"/>
        <rFont val="Calibri"/>
        <family val="2"/>
        <scheme val="minor"/>
      </rPr>
      <t>A</t>
    </r>
  </si>
  <si>
    <r>
      <t>@ f</t>
    </r>
    <r>
      <rPr>
        <i/>
        <vertAlign val="subscript"/>
        <sz val="12"/>
        <rFont val="Calibri"/>
        <family val="2"/>
        <scheme val="minor"/>
      </rPr>
      <t>L</t>
    </r>
  </si>
  <si>
    <r>
      <t>@ f</t>
    </r>
    <r>
      <rPr>
        <i/>
        <vertAlign val="subscript"/>
        <sz val="12"/>
        <rFont val="Calibri"/>
        <family val="2"/>
        <scheme val="minor"/>
      </rPr>
      <t>M</t>
    </r>
  </si>
  <si>
    <r>
      <t>@ f</t>
    </r>
    <r>
      <rPr>
        <i/>
        <vertAlign val="subscript"/>
        <sz val="12"/>
        <rFont val="Calibri"/>
        <family val="2"/>
        <scheme val="minor"/>
      </rPr>
      <t>H</t>
    </r>
  </si>
  <si>
    <r>
      <t>T</t>
    </r>
    <r>
      <rPr>
        <i/>
        <vertAlign val="subscript"/>
        <sz val="12"/>
        <rFont val="Calibri"/>
        <family val="2"/>
        <scheme val="minor"/>
      </rPr>
      <t>LNA</t>
    </r>
    <r>
      <rPr>
        <i/>
        <sz val="12"/>
        <rFont val="Calibri"/>
        <family val="2"/>
        <scheme val="minor"/>
      </rPr>
      <t>, K</t>
    </r>
  </si>
  <si>
    <r>
      <t>T</t>
    </r>
    <r>
      <rPr>
        <i/>
        <vertAlign val="subscript"/>
        <sz val="12"/>
        <rFont val="Calibri"/>
        <family val="2"/>
        <scheme val="minor"/>
      </rPr>
      <t>RX</t>
    </r>
    <r>
      <rPr>
        <i/>
        <sz val="12"/>
        <rFont val="Calibri"/>
        <family val="2"/>
        <scheme val="minor"/>
      </rPr>
      <t>, K</t>
    </r>
  </si>
  <si>
    <r>
      <t>T</t>
    </r>
    <r>
      <rPr>
        <i/>
        <vertAlign val="subscript"/>
        <sz val="12"/>
        <rFont val="Calibri"/>
        <family val="2"/>
        <scheme val="minor"/>
      </rPr>
      <t>SKY</t>
    </r>
    <r>
      <rPr>
        <i/>
        <sz val="12"/>
        <rFont val="Calibri"/>
        <family val="2"/>
        <scheme val="minor"/>
      </rPr>
      <t>, K</t>
    </r>
  </si>
  <si>
    <r>
      <t>(T</t>
    </r>
    <r>
      <rPr>
        <i/>
        <vertAlign val="subscript"/>
        <sz val="12"/>
        <rFont val="Calibri"/>
        <family val="2"/>
        <scheme val="minor"/>
      </rPr>
      <t>SYS</t>
    </r>
    <r>
      <rPr>
        <i/>
        <sz val="12"/>
        <rFont val="Calibri"/>
        <family val="2"/>
        <scheme val="minor"/>
      </rPr>
      <t>/</t>
    </r>
    <r>
      <rPr>
        <sz val="12"/>
        <rFont val="GreekC_IV25"/>
      </rPr>
      <t>η</t>
    </r>
    <r>
      <rPr>
        <i/>
        <vertAlign val="subscript"/>
        <sz val="12"/>
        <rFont val="Calibri"/>
        <family val="2"/>
      </rPr>
      <t>A</t>
    </r>
    <r>
      <rPr>
        <i/>
        <sz val="12"/>
        <rFont val="Calibri"/>
        <family val="2"/>
      </rPr>
      <t>),</t>
    </r>
    <r>
      <rPr>
        <i/>
        <sz val="12"/>
        <rFont val="Calibri"/>
        <family val="2"/>
        <scheme val="minor"/>
      </rPr>
      <t xml:space="preserve"> K</t>
    </r>
  </si>
  <si>
    <r>
      <t>T</t>
    </r>
    <r>
      <rPr>
        <b/>
        <i/>
        <vertAlign val="subscript"/>
        <sz val="12"/>
        <rFont val="Calibri"/>
        <family val="2"/>
        <scheme val="minor"/>
      </rPr>
      <t>SYS</t>
    </r>
    <r>
      <rPr>
        <b/>
        <i/>
        <sz val="12"/>
        <rFont val="Calibri"/>
        <family val="2"/>
        <scheme val="minor"/>
      </rPr>
      <t>, K</t>
    </r>
  </si>
  <si>
    <t>Array SEFD, Jy</t>
  </si>
  <si>
    <t>Notes and Revision History</t>
  </si>
  <si>
    <t>2.  Aperture efficiency includes all contributions from the feed and antenna (illumination, spillover, phase, surface, etc.)</t>
  </si>
  <si>
    <t>3.  Spillover and feed leg scattering are included in Tsys, where they can be predicted.</t>
  </si>
  <si>
    <t>4.  Surface accuracy is an editable parameter; changing it will update the overall aperture efficiencies.</t>
  </si>
  <si>
    <t>REVISION HISTORY (from ver. 4.0):</t>
  </si>
  <si>
    <r>
      <rPr>
        <b/>
        <sz val="12"/>
        <color rgb="FFC00000"/>
        <rFont val="Calibri"/>
        <family val="2"/>
      </rPr>
      <t>The following important disclaimers should be noted when using the information in this document:</t>
    </r>
    <r>
      <rPr>
        <sz val="12"/>
        <color rgb="FFC00000"/>
        <rFont val="Calibri"/>
        <family val="2"/>
      </rPr>
      <t xml:space="preserve">
</t>
    </r>
    <r>
      <rPr>
        <i/>
        <sz val="12"/>
        <color rgb="FFC00000"/>
        <rFont val="Calibri"/>
        <family val="2"/>
      </rPr>
      <t>- The ngVLA receiver configurations presented are conceptual and preliminary: they are not a final design.</t>
    </r>
    <r>
      <rPr>
        <sz val="12"/>
        <color rgb="FFC00000"/>
        <rFont val="Calibri"/>
        <family val="2"/>
      </rPr>
      <t xml:space="preserve">
- Predictions on ngVLA receiver and feed performance are also preliminary, and subject to change.
- Assumptions listed for the antenna optics do not represent what will necessarily be used in a final design.
- The work shown represents a snapshot in time, and can (and likely will) evolve and be refined.</t>
    </r>
  </si>
  <si>
    <t>- Trx highlighted in red may need to be revised to better reflect averages from lab measurements.</t>
  </si>
  <si>
    <r>
      <t>- Bands 1-3 feed horn dimensions based on a subtended beam angle of</t>
    </r>
    <r>
      <rPr>
        <b/>
        <sz val="11"/>
        <rFont val="Calibri"/>
        <family val="2"/>
        <scheme val="minor"/>
      </rPr>
      <t xml:space="preserve"> 58 degrees</t>
    </r>
    <r>
      <rPr>
        <sz val="11"/>
        <rFont val="Calibri"/>
        <family val="2"/>
        <scheme val="minor"/>
      </rPr>
      <t xml:space="preserve"> to the subreflector</t>
    </r>
    <r>
      <rPr>
        <b/>
        <sz val="11"/>
        <rFont val="Calibri"/>
        <family val="2"/>
        <scheme val="minor"/>
      </rPr>
      <t>.</t>
    </r>
  </si>
  <si>
    <t>- Band 4 assumes wide-angle corrugated feed (L. Baker). LNA and RX noise temp data from D. Cuadrado (U. of Manchester) and S. Weinreb.</t>
  </si>
  <si>
    <r>
      <t xml:space="preserve">- Bands 1-2 assume Caltech/JPL-designed dielectric-loaded QR feeds and JPL/OMMIC LNAs. </t>
    </r>
    <r>
      <rPr>
        <sz val="11"/>
        <color rgb="FFFF0000"/>
        <rFont val="Calibri"/>
        <family val="2"/>
        <scheme val="minor"/>
      </rPr>
      <t>Aperture efficiency and noise temps are estimates.</t>
    </r>
  </si>
  <si>
    <t>- Band 3 assumes a wide-angle corrugated feed (L. Baker). LNA and RX noise temp data from D. Cuadrado (U. of Manchester) and S. Weinreb.</t>
  </si>
  <si>
    <t xml:space="preserve">1.  (4.1) Baseline config. Band 1-2 boundary changed from 3.9 to 3.5 GHz, to allow direct sampling of Band 1 at 7 Gsps. </t>
  </si>
  <si>
    <t xml:space="preserve">2.  (4.1) Baseline config. Band 2-3 boundary changed from 12.6 to 12.3 GHz, to keep Band 2 fractional BW to within 3.5:1. </t>
  </si>
  <si>
    <t xml:space="preserve">3.  (4.1) Baseline config. Band 3-4 boundary changed from 21 to 20.5 GHz, to keep Band 3 fractional BW to within 1.67:1. </t>
  </si>
  <si>
    <t xml:space="preserve">4.  (4.1) Baseline config. Band 4 upper frequency changed from 35 to 34 GHz, to keep Band 4 fractional BW to within 1.67:1. </t>
  </si>
  <si>
    <t>5.  (4.1) Baseline config. Band 2 moved from Dewar 'A' to Dewar 'B', for cleaner packaging, more even division of mass.</t>
  </si>
  <si>
    <t xml:space="preserve">1.  Sky temp (Tsky) is assumed for VLA site. PWV is from Butler (2016), and selectable as 1mm, 6mm (default) or 13mm. </t>
  </si>
  <si>
    <t>GENERAL NOTES:</t>
  </si>
  <si>
    <t>6.  (4.2) Aperture efficiencies for Caltech QRFH taken from an approximate best-fit curve of their data, to remove the ripple.</t>
  </si>
  <si>
    <t>7.  (4.2) Spillover temperatures for Caltech QRFH taken from an approximate best-fit curve of their data, to remove the ripple.</t>
  </si>
  <si>
    <t>The purpose of this document is to help summarize various receiver configuration options under study for a next-generation Very Large Array telescope (ngVLA), and compare and contrast their principal features and current predicted performance. In brief, these are the so-called 'Reference' configuration, and two wideband configurations. Details of these were presented at the US Radio Futures (Kavli II &amp; III) meetings in 2016 and 2017, and at the URSI and AAS meetings in 2017 and 2018. Feed configurations have evolved for the Reference configuration, initially from mostly uncooled high-gain conical horns with 15 degree beam angle, to cooled low-gain conical and quad-ridged horns with ~55 degree beam angle.</t>
  </si>
  <si>
    <t>8.  (4.3) Aperture efficiencies for all bands were adjusted for a new mapping function by Lynn Baker (Jan. 2018).</t>
  </si>
  <si>
    <t>9.  (4.3) All configurations now include a weather radome and directional coupler for noise injection, by default.</t>
  </si>
  <si>
    <r>
      <t xml:space="preserve">- Antenna is a symmetric Cassegrain, </t>
    </r>
    <r>
      <rPr>
        <b/>
        <sz val="11"/>
        <rFont val="Calibri"/>
        <family val="2"/>
        <scheme val="minor"/>
      </rPr>
      <t>with highly-shaped optics.</t>
    </r>
  </si>
  <si>
    <r>
      <t>~T</t>
    </r>
    <r>
      <rPr>
        <i/>
        <vertAlign val="subscript"/>
        <sz val="12"/>
        <color theme="1"/>
        <rFont val="Calibri"/>
        <family val="2"/>
        <scheme val="minor"/>
      </rPr>
      <t>RAD</t>
    </r>
    <r>
      <rPr>
        <i/>
        <sz val="12"/>
        <color theme="1"/>
        <rFont val="Calibri"/>
        <family val="2"/>
        <scheme val="minor"/>
      </rPr>
      <t xml:space="preserve"> 
(K)</t>
    </r>
  </si>
  <si>
    <t>ngVLA 'Reference' Receiver Configuration</t>
  </si>
  <si>
    <t xml:space="preserve">- Bands 3-5 are waveguide-bandwidth (&lt;= 1.67:1), as originally proposed by S. Srikanth. </t>
  </si>
  <si>
    <r>
      <t xml:space="preserve">- Bands 1-2 assume optimized wideband (~3.5:1) quad-ridge Caltech feeds and LNAs. </t>
    </r>
    <r>
      <rPr>
        <b/>
        <sz val="11"/>
        <rFont val="Calibri"/>
        <family val="2"/>
        <scheme val="minor"/>
      </rPr>
      <t>Band 1 feed cooled to ~80K</t>
    </r>
    <r>
      <rPr>
        <sz val="11"/>
        <rFont val="Calibri"/>
        <family val="2"/>
        <scheme val="minor"/>
      </rPr>
      <t xml:space="preserve">, Band 2 is ~20K. </t>
    </r>
  </si>
  <si>
    <r>
      <t xml:space="preserve">- Outputs on all bands are </t>
    </r>
    <r>
      <rPr>
        <b/>
        <sz val="11"/>
        <color theme="1"/>
        <rFont val="Calibri"/>
        <family val="2"/>
        <scheme val="minor"/>
      </rPr>
      <t>linearly-polarized</t>
    </r>
    <r>
      <rPr>
        <sz val="11"/>
        <color theme="1"/>
        <rFont val="Calibri"/>
        <family val="2"/>
        <scheme val="minor"/>
      </rPr>
      <t>, like ALMA. Allows wider fractional bandwidth than with CP outputs</t>
    </r>
  </si>
  <si>
    <t>- Bands 3-6 illumination efficiency modeled is for ngVLA antenna optics w/new mapping function (L. Baker, 2018).</t>
  </si>
  <si>
    <t>6.  All configurations assume optimally-shaped offet-Gregorian, "feed arm low" antenna optics. Spillover estimates per L. Baker (2018).</t>
  </si>
  <si>
    <t>- Spillover noise temp vs. elevation based on modeling from L. Baker (2018), assuming a secondary mirror of 3.5m aperture.</t>
  </si>
  <si>
    <t xml:space="preserve">- Bands 1-3 Trx includes window+IR filter, feed, coax losses (4-8K); also cal coupler and post-amplifier (1.5+0.5K/2.5+0.5K/9+1K). </t>
  </si>
  <si>
    <t>- Bands 3-6 spillover noise temp vs. elevation based on modeling from L. Baker (2018), assuming a secondary mirror of 3.5m aperture.</t>
  </si>
  <si>
    <t>- Band 4 spillover noise temp vs. elevation based on modeling from L. Baker (2018), assuming a secondary mirror of 3.5m aperture.</t>
  </si>
  <si>
    <t>- Band 4 illumination efficiency modeled is for ngVLA antenna optics w/new mapping function (L. Baker, 2018).</t>
  </si>
  <si>
    <t>- Bands 1-3 aperture efficiency and spillover values from optimized profile (Weiye/Weinreb, June 2017).</t>
  </si>
  <si>
    <r>
      <t>T</t>
    </r>
    <r>
      <rPr>
        <i/>
        <vertAlign val="subscript"/>
        <sz val="12"/>
        <color theme="1"/>
        <rFont val="Calibri"/>
        <family val="2"/>
        <scheme val="minor"/>
      </rPr>
      <t>FEED</t>
    </r>
    <r>
      <rPr>
        <i/>
        <sz val="12"/>
        <color theme="1"/>
        <rFont val="Calibri"/>
        <family val="2"/>
        <scheme val="minor"/>
      </rPr>
      <t xml:space="preserve">
K</t>
    </r>
  </si>
  <si>
    <r>
      <t>~T</t>
    </r>
    <r>
      <rPr>
        <i/>
        <vertAlign val="subscript"/>
        <sz val="12"/>
        <color theme="1"/>
        <rFont val="Calibri"/>
        <family val="2"/>
        <scheme val="minor"/>
      </rPr>
      <t>RAD</t>
    </r>
    <r>
      <rPr>
        <i/>
        <sz val="12"/>
        <color theme="1"/>
        <rFont val="Calibri"/>
        <family val="2"/>
        <scheme val="minor"/>
      </rPr>
      <t xml:space="preserve"> 
K</t>
    </r>
  </si>
  <si>
    <t>The overall aperture efficiencies for all bands assume the new shaping function for the antenna optics proposed by Lynn Baker in his report, "Analysis of ngVLA Design #6 With Ideal and Actual Feed", ngVLA Doc# 020.25.01.00.00-0001-REP, January 2018. For now, the overall efficiencies for quad-ridge type feeds are estimates: these will be analyzed with the new shaping function at a future date.</t>
  </si>
  <si>
    <t>5.  Antenna elevation is selectable as either zenith or 45 degrees (default); dynamically changes Tsky and Tspill.</t>
  </si>
  <si>
    <t>- Trx includes contribution from both receiver and feedhorn, and Tsys includes a weather radome (T_RAD), for comparison with other configs.</t>
  </si>
  <si>
    <t>10.  (4.4) Trx has been refined for Bands 1-6 in the Reference configuration, and the 70-116 GHz band in the other two configurations.</t>
  </si>
  <si>
    <t>Performance Summary Page (for presentations)</t>
  </si>
  <si>
    <r>
      <t xml:space="preserve">(Band 6 in this table </t>
    </r>
    <r>
      <rPr>
        <b/>
        <u/>
        <sz val="11"/>
        <color rgb="FFFF0000"/>
        <rFont val="Calibri"/>
        <family val="2"/>
        <scheme val="minor"/>
      </rPr>
      <t>alone</t>
    </r>
    <r>
      <rPr>
        <b/>
        <sz val="11"/>
        <color rgb="FFFF0000"/>
        <rFont val="Calibri"/>
        <family val="2"/>
        <scheme val="minor"/>
      </rPr>
      <t xml:space="preserve"> uses PWV by 1mm by default, regardless of PWV set for other bands)</t>
    </r>
  </si>
  <si>
    <t>none</t>
  </si>
  <si>
    <t>- The values highlighted in red assume the SKA antenna mapping function, rather than the ngVLA's. Analysis of that configuration is still pending.</t>
  </si>
  <si>
    <t>- Band 4 assumes a PWV of 1mm by default when estimating Tsky (i.e., best-case observing conditions)</t>
  </si>
  <si>
    <t>- Band 6 assumes a PWV of 1mm by default when estimating Tsky (i.e., best-case observing conditions)</t>
  </si>
  <si>
    <t>- Tsky values for W-band (Band 3) only assume 1mm PWV as default, like the Reference or Wideband configurations.</t>
  </si>
  <si>
    <t>12.  (4.6) A PWV of 1mm is assumed by default in all performance plots for the 70-116 GHz band (all configurations).</t>
  </si>
  <si>
    <t>11.  (4.5) A PWV of 1mm is assumed by default in all performance plots for the 70-116 GHz band (UWB Configuration only, Band 3).</t>
  </si>
  <si>
    <t>13.  (4.7) T_LNA and T_RX are updated with results from the latest cascaded analysis and LNA device selection.</t>
  </si>
  <si>
    <t>Trx, K:</t>
  </si>
  <si>
    <t>f, GHz:</t>
  </si>
  <si>
    <t xml:space="preserve"> ηI:</t>
  </si>
  <si>
    <t xml:space="preserve"> ηRuze:</t>
  </si>
  <si>
    <t>Tsky, K:</t>
  </si>
  <si>
    <t>Tsys/ηA, K:</t>
  </si>
  <si>
    <t>Tspill, K:</t>
  </si>
  <si>
    <t>Tsys, K:</t>
  </si>
  <si>
    <t>SEFD, Jy:</t>
  </si>
  <si>
    <t>W-Band data for the plots (From external cascade analysis spreadsheet tool):</t>
  </si>
  <si>
    <t>- Bands 1-2 aperture efficiency and spillover values from optimized profile (Weiye/Weinreb, June 2017). Use point frequency values.</t>
  </si>
  <si>
    <t>- Band 3 Tsys has a separate contribution from a weather radome. On Band 4 already has this built in to Tsys; Bands 1 &amp; 2 don't have one.</t>
  </si>
  <si>
    <t>14.  (4.8) Band 1 &amp; 2 Trx, Tspill and aperture efficiency were updated, as well as Band 4 T_LNA, from revised cascade analysis.</t>
  </si>
  <si>
    <t>15.  (4.9) SEFD values updated for expanded ngVLA scope.</t>
  </si>
  <si>
    <r>
      <t xml:space="preserve">7.  The Array SEFD assumes an array of </t>
    </r>
    <r>
      <rPr>
        <b/>
        <sz val="11"/>
        <color rgb="FF008000"/>
        <rFont val="Calibri"/>
        <family val="2"/>
        <scheme val="minor"/>
      </rPr>
      <t>244 x 18-meter and 19 x 6-meter diameter antennas</t>
    </r>
    <r>
      <rPr>
        <sz val="11"/>
        <color rgb="FF008000"/>
        <rFont val="Calibri"/>
        <family val="2"/>
        <scheme val="minor"/>
      </rPr>
      <t>.</t>
    </r>
  </si>
  <si>
    <t>16.  (4.10) Tsys on Reference tab increased by 1K across the board, to include the IRD (downconverter) contribution.</t>
  </si>
  <si>
    <t>In this revision of the document,Tsys for the Reference Configuration alone has been modified to include a noise contribution (~1 K) from the IRD module. Trx is still assumed to include only contributions from the Front End dewars. The Wideband configuration already has a contribution for this added.</t>
  </si>
  <si>
    <t xml:space="preserve">- Bands 1-2 Trx includes contributions from: radome/window, IR filter(s), feed, cal coupler, LNA and coax cables. </t>
  </si>
  <si>
    <t>- Bands 3-6 Trx includes contributions from: radome, window, IR filter, feed, OMT, cal coupler, LNA and waveguides.</t>
  </si>
  <si>
    <t>- Band 1-2 values for aperture efficiency assume the SKA antenna mapping function, rather than the ngVLA's. Analysis of that configuration is still pending.</t>
  </si>
  <si>
    <t>- All bands now include an extra 1K contribution to Tsys from the IRD (downconverter/digitizer) module.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</si>
</sst>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59"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i/>
      <sz val="12"/>
      <color theme="1"/>
      <name val="Calibri"/>
      <family val="2"/>
      <scheme val="minor"/>
    </font>
    <font>
      <i/>
      <vertAlign val="subscript"/>
      <sz val="12"/>
      <color theme="1"/>
      <name val="Calibri"/>
      <family val="2"/>
      <scheme val="minor"/>
    </font>
    <font>
      <b/>
      <sz val="11"/>
      <name val="Calibri"/>
      <family val="2"/>
      <scheme val="minor"/>
    </font>
    <font>
      <b/>
      <i/>
      <sz val="12"/>
      <color theme="1"/>
      <name val="Calibri"/>
      <family val="2"/>
      <scheme val="minor"/>
    </font>
    <font>
      <b/>
      <i/>
      <vertAlign val="subscript"/>
      <sz val="12"/>
      <color theme="1"/>
      <name val="Calibri"/>
      <family val="2"/>
      <scheme val="minor"/>
    </font>
    <font>
      <b/>
      <sz val="11"/>
      <color rgb="FFFF0000"/>
      <name val="Calibri"/>
      <family val="2"/>
      <scheme val="minor"/>
    </font>
    <font>
      <sz val="11"/>
      <color theme="0"/>
      <name val="Calibri"/>
      <family val="2"/>
      <scheme val="minor"/>
    </font>
    <font>
      <sz val="11"/>
      <name val="Calibri"/>
      <family val="2"/>
      <scheme val="minor"/>
    </font>
    <font>
      <b/>
      <sz val="12"/>
      <color theme="1"/>
      <name val="GreekC_IV25"/>
    </font>
    <font>
      <sz val="12"/>
      <color theme="1"/>
      <name val="GreekC_IV25"/>
    </font>
    <font>
      <b/>
      <i/>
      <sz val="12"/>
      <color theme="1"/>
      <name val="Calibri"/>
      <family val="2"/>
    </font>
    <font>
      <b/>
      <i/>
      <vertAlign val="subscript"/>
      <sz val="12"/>
      <color theme="1"/>
      <name val="Calibri"/>
      <family val="2"/>
    </font>
    <font>
      <b/>
      <sz val="12"/>
      <color rgb="FFFF0000"/>
      <name val="Calibri"/>
      <family val="2"/>
      <scheme val="minor"/>
    </font>
    <font>
      <sz val="12"/>
      <color theme="1"/>
      <name val="Calibri"/>
      <family val="2"/>
      <scheme val="minor"/>
    </font>
    <font>
      <b/>
      <sz val="14"/>
      <color theme="1"/>
      <name val="Calibri"/>
      <family val="2"/>
      <scheme val="minor"/>
    </font>
    <font>
      <i/>
      <sz val="14"/>
      <color theme="1"/>
      <name val="Calibri"/>
      <family val="2"/>
      <scheme val="minor"/>
    </font>
    <font>
      <b/>
      <sz val="14"/>
      <color theme="0"/>
      <name val="Calibri"/>
      <family val="2"/>
      <scheme val="minor"/>
    </font>
    <font>
      <sz val="12"/>
      <color theme="0"/>
      <name val="Calibri"/>
      <family val="2"/>
      <scheme val="minor"/>
    </font>
    <font>
      <sz val="12"/>
      <color rgb="FFC00000"/>
      <name val="Calibri"/>
      <family val="2"/>
      <scheme val="minor"/>
    </font>
    <font>
      <b/>
      <sz val="16"/>
      <color theme="1"/>
      <name val="Calibri"/>
      <family val="2"/>
      <scheme val="minor"/>
    </font>
    <font>
      <b/>
      <sz val="16"/>
      <name val="Calibri"/>
      <family val="2"/>
      <scheme val="minor"/>
    </font>
    <font>
      <b/>
      <sz val="16"/>
      <color rgb="FFFF0000"/>
      <name val="Calibri"/>
      <family val="2"/>
      <scheme val="minor"/>
    </font>
    <font>
      <b/>
      <sz val="16"/>
      <color rgb="FF0000FF"/>
      <name val="Calibri"/>
      <family val="2"/>
      <scheme val="minor"/>
    </font>
    <font>
      <b/>
      <sz val="16"/>
      <color rgb="FF008000"/>
      <name val="Calibri"/>
      <family val="2"/>
      <scheme val="minor"/>
    </font>
    <font>
      <sz val="11"/>
      <color rgb="FF008000"/>
      <name val="Calibri"/>
      <family val="2"/>
      <scheme val="minor"/>
    </font>
    <font>
      <b/>
      <sz val="11"/>
      <color rgb="FF008000"/>
      <name val="Calibri"/>
      <family val="2"/>
      <scheme val="minor"/>
    </font>
    <font>
      <b/>
      <sz val="14"/>
      <name val="Calibri"/>
      <family val="2"/>
      <scheme val="minor"/>
    </font>
    <font>
      <b/>
      <sz val="14"/>
      <color rgb="FFFF0000"/>
      <name val="Calibri"/>
      <family val="2"/>
      <scheme val="minor"/>
    </font>
    <font>
      <sz val="12"/>
      <color theme="1"/>
      <name val="Calibri"/>
      <family val="2"/>
    </font>
    <font>
      <i/>
      <sz val="12"/>
      <color theme="1"/>
      <name val="Calibri"/>
      <family val="2"/>
    </font>
    <font>
      <i/>
      <sz val="11"/>
      <name val="Calibri"/>
      <family val="2"/>
      <scheme val="minor"/>
    </font>
    <font>
      <i/>
      <u/>
      <sz val="11"/>
      <name val="Calibri"/>
      <family val="2"/>
      <scheme val="minor"/>
    </font>
    <font>
      <b/>
      <sz val="16"/>
      <name val="Calibri"/>
      <family val="2"/>
    </font>
    <font>
      <b/>
      <u/>
      <sz val="11"/>
      <color theme="1"/>
      <name val="Calibri"/>
      <family val="2"/>
      <scheme val="minor"/>
    </font>
    <font>
      <sz val="11"/>
      <color theme="1"/>
      <name val="Calibri"/>
      <family val="2"/>
      <scheme val="minor"/>
    </font>
    <font>
      <b/>
      <sz val="12"/>
      <color theme="1"/>
      <name val="Calibri"/>
      <family val="2"/>
      <scheme val="minor"/>
    </font>
    <font>
      <sz val="12"/>
      <color rgb="FF008000"/>
      <name val="Calibri"/>
      <family val="2"/>
      <scheme val="minor"/>
    </font>
    <font>
      <i/>
      <sz val="12"/>
      <name val="Calibri"/>
      <family val="2"/>
      <scheme val="minor"/>
    </font>
    <font>
      <i/>
      <vertAlign val="subscript"/>
      <sz val="12"/>
      <name val="Calibri"/>
      <family val="2"/>
      <scheme val="minor"/>
    </font>
    <font>
      <sz val="12"/>
      <name val="GreekC_IV25"/>
    </font>
    <font>
      <b/>
      <i/>
      <sz val="12"/>
      <name val="Calibri"/>
      <family val="2"/>
      <scheme val="minor"/>
    </font>
    <font>
      <b/>
      <i/>
      <vertAlign val="subscript"/>
      <sz val="12"/>
      <name val="Calibri"/>
      <family val="2"/>
      <scheme val="minor"/>
    </font>
    <font>
      <b/>
      <sz val="16"/>
      <color theme="0"/>
      <name val="Calibri"/>
      <family val="2"/>
      <scheme val="minor"/>
    </font>
    <font>
      <i/>
      <vertAlign val="subscript"/>
      <sz val="12"/>
      <name val="Calibri"/>
      <family val="2"/>
    </font>
    <font>
      <i/>
      <sz val="12"/>
      <name val="Calibri"/>
      <family val="2"/>
    </font>
    <font>
      <sz val="12"/>
      <color rgb="FFC00000"/>
      <name val="Calibri"/>
      <family val="2"/>
    </font>
    <font>
      <b/>
      <sz val="12"/>
      <color rgb="FFC00000"/>
      <name val="Calibri"/>
      <family val="2"/>
    </font>
    <font>
      <i/>
      <sz val="12"/>
      <color rgb="FFC00000"/>
      <name val="Calibri"/>
      <family val="2"/>
    </font>
    <font>
      <sz val="12"/>
      <name val="Calibri"/>
      <family val="2"/>
      <scheme val="minor"/>
    </font>
    <font>
      <b/>
      <u/>
      <sz val="11"/>
      <color rgb="FFFF0000"/>
      <name val="Calibri"/>
      <family val="2"/>
      <scheme val="minor"/>
    </font>
    <font>
      <b/>
      <sz val="14"/>
      <color rgb="FF0000FF"/>
      <name val="Calibri"/>
      <family val="2"/>
      <scheme val="minor"/>
    </font>
    <font>
      <b/>
      <i/>
      <sz val="12"/>
      <color theme="0"/>
      <name val="Calibri"/>
      <family val="2"/>
      <scheme val="minor"/>
    </font>
    <font>
      <b/>
      <sz val="14"/>
      <color rgb="FF008000"/>
      <name val="Calibri"/>
      <family val="2"/>
      <scheme val="minor"/>
    </font>
    <font>
      <b/>
      <sz val="14"/>
      <color rgb="FF00B0F0"/>
      <name val="Calibri"/>
      <family val="2"/>
      <scheme val="minor"/>
    </font>
    <font>
      <b/>
      <sz val="14"/>
      <color theme="9" tint="-0.249977111117893"/>
      <name val="Calibri"/>
      <family val="2"/>
      <scheme val="minor"/>
    </font>
  </fonts>
  <fills count="36">
    <fill>
      <patternFill patternType="none"/>
    </fill>
    <fill>
      <patternFill patternType="gray125"/>
    </fill>
    <fill>
      <patternFill patternType="solid">
        <fgColor theme="5" tint="0.59999389629810485"/>
        <bgColor indexed="64"/>
      </patternFill>
    </fill>
    <fill>
      <patternFill patternType="solid">
        <fgColor theme="9" tint="0.59999389629810485"/>
        <bgColor indexed="64"/>
      </patternFill>
    </fill>
    <fill>
      <patternFill patternType="solid">
        <fgColor rgb="FFFFFF99"/>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rgb="FFFFCC00"/>
        <bgColor indexed="64"/>
      </patternFill>
    </fill>
    <fill>
      <patternFill patternType="solid">
        <fgColor rgb="FF00B050"/>
        <bgColor indexed="64"/>
      </patternFill>
    </fill>
    <fill>
      <patternFill patternType="solid">
        <fgColor rgb="FF0070C0"/>
        <bgColor indexed="64"/>
      </patternFill>
    </fill>
    <fill>
      <patternFill patternType="solid">
        <fgColor rgb="FFC00000"/>
        <bgColor indexed="64"/>
      </patternFill>
    </fill>
    <fill>
      <patternFill patternType="solid">
        <fgColor rgb="FF00B0F0"/>
        <bgColor indexed="64"/>
      </patternFill>
    </fill>
    <fill>
      <patternFill patternType="solid">
        <fgColor rgb="FF008000"/>
        <bgColor indexed="64"/>
      </patternFill>
    </fill>
    <fill>
      <patternFill patternType="solid">
        <fgColor theme="3" tint="0.59999389629810485"/>
        <bgColor indexed="64"/>
      </patternFill>
    </fill>
    <fill>
      <patternFill patternType="solid">
        <fgColor theme="0" tint="-0.34998626667073579"/>
        <bgColor indexed="64"/>
      </patternFill>
    </fill>
    <fill>
      <patternFill patternType="solid">
        <fgColor rgb="FF7030A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rgb="FFA7D971"/>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rgb="FFFFDD4F"/>
        <bgColor indexed="64"/>
      </patternFill>
    </fill>
    <fill>
      <patternFill patternType="solid">
        <fgColor rgb="FF8BE1FF"/>
        <bgColor indexed="64"/>
      </patternFill>
    </fill>
    <fill>
      <patternFill patternType="solid">
        <fgColor rgb="FF75A4DD"/>
        <bgColor indexed="64"/>
      </patternFill>
    </fill>
    <fill>
      <patternFill patternType="solid">
        <fgColor theme="1"/>
        <bgColor indexed="64"/>
      </patternFill>
    </fill>
    <fill>
      <patternFill patternType="solid">
        <fgColor theme="0"/>
        <bgColor indexed="64"/>
      </patternFill>
    </fill>
    <fill>
      <patternFill patternType="solid">
        <fgColor theme="1" tint="0.34998626667073579"/>
        <bgColor indexed="64"/>
      </patternFill>
    </fill>
    <fill>
      <patternFill patternType="solid">
        <fgColor rgb="FFFF0000"/>
        <bgColor indexed="64"/>
      </patternFill>
    </fill>
    <fill>
      <patternFill patternType="solid">
        <fgColor rgb="FF0000FF"/>
        <bgColor indexed="64"/>
      </patternFill>
    </fill>
    <fill>
      <patternFill patternType="solid">
        <fgColor theme="9"/>
        <bgColor indexed="64"/>
      </patternFill>
    </fill>
  </fills>
  <borders count="7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thin">
        <color auto="1"/>
      </top>
      <bottom style="double">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top style="medium">
        <color auto="1"/>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medium">
        <color auto="1"/>
      </bottom>
      <diagonal/>
    </border>
    <border>
      <left style="thin">
        <color auto="1"/>
      </left>
      <right style="thin">
        <color auto="1"/>
      </right>
      <top style="medium">
        <color auto="1"/>
      </top>
      <bottom/>
      <diagonal/>
    </border>
    <border>
      <left style="thin">
        <color auto="1"/>
      </left>
      <right style="thin">
        <color auto="1"/>
      </right>
      <top/>
      <bottom style="double">
        <color auto="1"/>
      </bottom>
      <diagonal/>
    </border>
    <border>
      <left style="medium">
        <color auto="1"/>
      </left>
      <right/>
      <top/>
      <bottom style="thin">
        <color auto="1"/>
      </bottom>
      <diagonal/>
    </border>
    <border>
      <left style="medium">
        <color auto="1"/>
      </left>
      <right/>
      <top style="thin">
        <color auto="1"/>
      </top>
      <bottom style="medium">
        <color auto="1"/>
      </bottom>
      <diagonal/>
    </border>
    <border>
      <left style="thin">
        <color auto="1"/>
      </left>
      <right style="thin">
        <color auto="1"/>
      </right>
      <top style="double">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double">
        <color auto="1"/>
      </bottom>
      <diagonal/>
    </border>
    <border>
      <left style="medium">
        <color auto="1"/>
      </left>
      <right style="thin">
        <color auto="1"/>
      </right>
      <top/>
      <bottom style="medium">
        <color indexed="64"/>
      </bottom>
      <diagonal/>
    </border>
    <border>
      <left style="thin">
        <color auto="1"/>
      </left>
      <right style="medium">
        <color auto="1"/>
      </right>
      <top/>
      <bottom style="medium">
        <color indexed="64"/>
      </bottom>
      <diagonal/>
    </border>
    <border>
      <left style="thin">
        <color auto="1"/>
      </left>
      <right style="thin">
        <color auto="1"/>
      </right>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style="thin">
        <color auto="1"/>
      </top>
      <bottom style="medium">
        <color indexed="64"/>
      </bottom>
      <diagonal/>
    </border>
    <border>
      <left/>
      <right style="thin">
        <color indexed="64"/>
      </right>
      <top style="double">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auto="1"/>
      </right>
      <top style="medium">
        <color auto="1"/>
      </top>
      <bottom style="thin">
        <color auto="1"/>
      </bottom>
      <diagonal/>
    </border>
    <border>
      <left/>
      <right/>
      <top/>
      <bottom style="medium">
        <color indexed="64"/>
      </bottom>
      <diagonal/>
    </border>
    <border>
      <left style="medium">
        <color indexed="64"/>
      </left>
      <right/>
      <top/>
      <bottom style="medium">
        <color indexed="64"/>
      </bottom>
      <diagonal/>
    </border>
    <border>
      <left style="thin">
        <color auto="1"/>
      </left>
      <right style="thin">
        <color auto="1"/>
      </right>
      <top style="thin">
        <color auto="1"/>
      </top>
      <bottom/>
      <diagonal/>
    </border>
    <border>
      <left style="thin">
        <color auto="1"/>
      </left>
      <right/>
      <top style="thin">
        <color auto="1"/>
      </top>
      <bottom/>
      <diagonal/>
    </border>
    <border>
      <left style="medium">
        <color auto="1"/>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auto="1"/>
      </top>
      <bottom style="thin">
        <color indexed="64"/>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right style="medium">
        <color auto="1"/>
      </right>
      <top style="medium">
        <color auto="1"/>
      </top>
      <bottom/>
      <diagonal/>
    </border>
    <border>
      <left/>
      <right style="medium">
        <color auto="1"/>
      </right>
      <top/>
      <bottom style="thin">
        <color auto="1"/>
      </bottom>
      <diagonal/>
    </border>
    <border>
      <left/>
      <right style="medium">
        <color auto="1"/>
      </right>
      <top/>
      <bottom style="medium">
        <color indexed="64"/>
      </bottom>
      <diagonal/>
    </border>
    <border>
      <left/>
      <right style="medium">
        <color auto="1"/>
      </right>
      <top style="thin">
        <color auto="1"/>
      </top>
      <bottom style="double">
        <color auto="1"/>
      </bottom>
      <diagonal/>
    </border>
    <border>
      <left style="thin">
        <color indexed="64"/>
      </left>
      <right/>
      <top style="double">
        <color indexed="64"/>
      </top>
      <bottom style="thin">
        <color indexed="64"/>
      </bottom>
      <diagonal/>
    </border>
    <border>
      <left/>
      <right style="medium">
        <color indexed="64"/>
      </right>
      <top style="double">
        <color auto="1"/>
      </top>
      <bottom style="thin">
        <color auto="1"/>
      </bottom>
      <diagonal/>
    </border>
    <border>
      <left/>
      <right style="thin">
        <color auto="1"/>
      </right>
      <top/>
      <bottom style="medium">
        <color indexed="64"/>
      </bottom>
      <diagonal/>
    </border>
    <border>
      <left style="medium">
        <color auto="1"/>
      </left>
      <right style="medium">
        <color auto="1"/>
      </right>
      <top style="thin">
        <color auto="1"/>
      </top>
      <bottom style="double">
        <color indexed="64"/>
      </bottom>
      <diagonal/>
    </border>
    <border>
      <left style="medium">
        <color indexed="64"/>
      </left>
      <right style="double">
        <color auto="1"/>
      </right>
      <top style="thin">
        <color auto="1"/>
      </top>
      <bottom style="medium">
        <color indexed="64"/>
      </bottom>
      <diagonal/>
    </border>
    <border>
      <left style="medium">
        <color indexed="64"/>
      </left>
      <right style="double">
        <color auto="1"/>
      </right>
      <top/>
      <bottom style="medium">
        <color indexed="64"/>
      </bottom>
      <diagonal/>
    </border>
    <border>
      <left style="medium">
        <color indexed="64"/>
      </left>
      <right style="double">
        <color auto="1"/>
      </right>
      <top style="thin">
        <color auto="1"/>
      </top>
      <bottom style="thin">
        <color indexed="64"/>
      </bottom>
      <diagonal/>
    </border>
    <border>
      <left style="medium">
        <color indexed="64"/>
      </left>
      <right style="double">
        <color auto="1"/>
      </right>
      <top style="thin">
        <color auto="1"/>
      </top>
      <bottom style="double">
        <color indexed="64"/>
      </bottom>
      <diagonal/>
    </border>
    <border>
      <left style="medium">
        <color indexed="64"/>
      </left>
      <right style="double">
        <color auto="1"/>
      </right>
      <top/>
      <bottom style="thin">
        <color indexed="64"/>
      </bottom>
      <diagonal/>
    </border>
    <border>
      <left style="medium">
        <color indexed="64"/>
      </left>
      <right style="double">
        <color auto="1"/>
      </right>
      <top style="medium">
        <color indexed="64"/>
      </top>
      <bottom style="double">
        <color indexed="64"/>
      </bottom>
      <diagonal/>
    </border>
    <border>
      <left/>
      <right style="thin">
        <color auto="1"/>
      </right>
      <top style="medium">
        <color indexed="64"/>
      </top>
      <bottom style="double">
        <color indexed="64"/>
      </bottom>
      <diagonal/>
    </border>
    <border>
      <left style="thin">
        <color auto="1"/>
      </left>
      <right style="thin">
        <color auto="1"/>
      </right>
      <top style="medium">
        <color indexed="64"/>
      </top>
      <bottom style="double">
        <color indexed="64"/>
      </bottom>
      <diagonal/>
    </border>
    <border>
      <left style="thin">
        <color auto="1"/>
      </left>
      <right style="medium">
        <color auto="1"/>
      </right>
      <top style="medium">
        <color indexed="64"/>
      </top>
      <bottom style="double">
        <color indexed="64"/>
      </bottom>
      <diagonal/>
    </border>
  </borders>
  <cellStyleXfs count="3">
    <xf numFmtId="0" fontId="0" fillId="0" borderId="0"/>
    <xf numFmtId="0" fontId="17" fillId="0" borderId="0"/>
    <xf numFmtId="9" fontId="38" fillId="0" borderId="0" applyFont="0" applyFill="0" applyBorder="0" applyAlignment="0" applyProtection="0"/>
  </cellStyleXfs>
  <cellXfs count="1016">
    <xf numFmtId="0" fontId="0" fillId="0" borderId="0" xfId="0"/>
    <xf numFmtId="0" fontId="1" fillId="0" borderId="0" xfId="0" applyFont="1"/>
    <xf numFmtId="0" fontId="0" fillId="0" borderId="0" xfId="0" applyAlignment="1">
      <alignment horizontal="center"/>
    </xf>
    <xf numFmtId="2" fontId="0" fillId="0" borderId="0" xfId="0" applyNumberFormat="1" applyAlignment="1">
      <alignment horizontal="center"/>
    </xf>
    <xf numFmtId="0" fontId="0" fillId="0" borderId="0" xfId="0" applyAlignment="1">
      <alignment horizontal="left"/>
    </xf>
    <xf numFmtId="49" fontId="0" fillId="0" borderId="0" xfId="0" applyNumberFormat="1" applyAlignment="1">
      <alignment horizontal="left" indent="1"/>
    </xf>
    <xf numFmtId="0" fontId="0" fillId="3" borderId="1" xfId="0" applyFill="1" applyBorder="1" applyAlignment="1">
      <alignment horizontal="center"/>
    </xf>
    <xf numFmtId="0" fontId="0" fillId="4" borderId="1" xfId="0" applyFill="1" applyBorder="1" applyAlignment="1">
      <alignment horizontal="center"/>
    </xf>
    <xf numFmtId="0" fontId="0" fillId="5" borderId="1" xfId="0" applyFill="1" applyBorder="1" applyAlignment="1">
      <alignment horizontal="center"/>
    </xf>
    <xf numFmtId="0" fontId="0" fillId="6" borderId="1" xfId="0" applyFill="1" applyBorder="1" applyAlignment="1">
      <alignment horizontal="center"/>
    </xf>
    <xf numFmtId="0" fontId="0" fillId="2" borderId="3" xfId="0" applyFill="1" applyBorder="1" applyAlignment="1">
      <alignment horizontal="center"/>
    </xf>
    <xf numFmtId="0" fontId="0" fillId="2" borderId="6" xfId="0" applyFill="1" applyBorder="1" applyAlignment="1">
      <alignment horizontal="center"/>
    </xf>
    <xf numFmtId="0" fontId="0" fillId="3" borderId="4" xfId="0" applyFill="1" applyBorder="1" applyAlignment="1">
      <alignment horizontal="center"/>
    </xf>
    <xf numFmtId="0" fontId="0" fillId="4" borderId="4" xfId="0" applyFill="1" applyBorder="1" applyAlignment="1">
      <alignment horizontal="center"/>
    </xf>
    <xf numFmtId="0" fontId="0" fillId="6" borderId="4" xfId="0" applyFill="1" applyBorder="1" applyAlignment="1">
      <alignment horizontal="center"/>
    </xf>
    <xf numFmtId="49" fontId="4" fillId="0" borderId="12" xfId="0" applyNumberFormat="1" applyFont="1" applyBorder="1" applyAlignment="1">
      <alignment horizontal="center" vertical="center"/>
    </xf>
    <xf numFmtId="49" fontId="4" fillId="0" borderId="13" xfId="0" applyNumberFormat="1" applyFont="1" applyBorder="1" applyAlignment="1">
      <alignment horizontal="center" vertical="center"/>
    </xf>
    <xf numFmtId="0" fontId="0" fillId="2" borderId="14" xfId="0" applyFill="1" applyBorder="1" applyAlignment="1">
      <alignment horizontal="center"/>
    </xf>
    <xf numFmtId="0" fontId="0" fillId="3" borderId="16" xfId="0" applyFill="1" applyBorder="1" applyAlignment="1">
      <alignment horizontal="center"/>
    </xf>
    <xf numFmtId="0" fontId="0" fillId="4" borderId="16" xfId="0" applyFill="1" applyBorder="1" applyAlignment="1">
      <alignment horizontal="center"/>
    </xf>
    <xf numFmtId="0" fontId="0" fillId="5" borderId="16" xfId="0" applyFill="1" applyBorder="1" applyAlignment="1">
      <alignment horizontal="center"/>
    </xf>
    <xf numFmtId="0" fontId="0" fillId="6" borderId="16" xfId="0" applyFill="1" applyBorder="1" applyAlignment="1">
      <alignment horizontal="center"/>
    </xf>
    <xf numFmtId="2" fontId="0" fillId="2" borderId="9" xfId="0" applyNumberFormat="1" applyFill="1" applyBorder="1" applyAlignment="1">
      <alignment horizontal="center"/>
    </xf>
    <xf numFmtId="2" fontId="0" fillId="3" borderId="7" xfId="0" applyNumberFormat="1" applyFill="1" applyBorder="1" applyAlignment="1">
      <alignment horizontal="center"/>
    </xf>
    <xf numFmtId="2" fontId="0" fillId="4" borderId="7" xfId="0" applyNumberFormat="1" applyFill="1" applyBorder="1" applyAlignment="1">
      <alignment horizontal="center"/>
    </xf>
    <xf numFmtId="2" fontId="0" fillId="5" borderId="7" xfId="0" applyNumberFormat="1" applyFill="1" applyBorder="1" applyAlignment="1">
      <alignment horizontal="center"/>
    </xf>
    <xf numFmtId="2" fontId="0" fillId="6" borderId="7" xfId="0" applyNumberFormat="1" applyFill="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0" fontId="1" fillId="3" borderId="16" xfId="0" applyFont="1" applyFill="1" applyBorder="1" applyAlignment="1">
      <alignment horizontal="center"/>
    </xf>
    <xf numFmtId="0" fontId="1" fillId="3" borderId="17" xfId="0" applyFont="1" applyFill="1" applyBorder="1" applyAlignment="1">
      <alignment horizontal="center"/>
    </xf>
    <xf numFmtId="0" fontId="1" fillId="4" borderId="16" xfId="0" applyFont="1" applyFill="1" applyBorder="1" applyAlignment="1">
      <alignment horizontal="center"/>
    </xf>
    <xf numFmtId="0" fontId="1" fillId="4" borderId="17" xfId="0" applyFont="1" applyFill="1" applyBorder="1" applyAlignment="1">
      <alignment horizontal="center"/>
    </xf>
    <xf numFmtId="0" fontId="1" fillId="5" borderId="16" xfId="0" applyFont="1" applyFill="1" applyBorder="1" applyAlignment="1">
      <alignment horizontal="center"/>
    </xf>
    <xf numFmtId="0" fontId="1" fillId="5" borderId="17" xfId="0" applyFont="1" applyFill="1" applyBorder="1" applyAlignment="1">
      <alignment horizontal="center"/>
    </xf>
    <xf numFmtId="0" fontId="1" fillId="6" borderId="16" xfId="0" applyFont="1" applyFill="1" applyBorder="1" applyAlignment="1">
      <alignment horizontal="center"/>
    </xf>
    <xf numFmtId="0" fontId="1" fillId="6" borderId="17" xfId="0" applyFont="1" applyFill="1" applyBorder="1" applyAlignment="1">
      <alignment horizontal="center"/>
    </xf>
    <xf numFmtId="0" fontId="0" fillId="7" borderId="0" xfId="0" applyFill="1"/>
    <xf numFmtId="0" fontId="0" fillId="7" borderId="0" xfId="0" applyFill="1" applyAlignment="1">
      <alignment horizontal="center"/>
    </xf>
    <xf numFmtId="0" fontId="10" fillId="8" borderId="0" xfId="0" applyFont="1" applyFill="1"/>
    <xf numFmtId="0" fontId="10" fillId="8" borderId="0" xfId="0" applyFont="1" applyFill="1" applyAlignment="1">
      <alignment horizontal="center"/>
    </xf>
    <xf numFmtId="0" fontId="10" fillId="9" borderId="0" xfId="0" applyFont="1" applyFill="1"/>
    <xf numFmtId="0" fontId="10" fillId="9" borderId="0" xfId="0" applyFont="1" applyFill="1" applyAlignment="1">
      <alignment horizontal="center"/>
    </xf>
    <xf numFmtId="0" fontId="11" fillId="2" borderId="14" xfId="0" applyFont="1" applyFill="1" applyBorder="1" applyAlignment="1">
      <alignment horizontal="center"/>
    </xf>
    <xf numFmtId="0" fontId="11" fillId="2" borderId="15" xfId="0" applyFont="1" applyFill="1" applyBorder="1" applyAlignment="1">
      <alignment horizontal="center"/>
    </xf>
    <xf numFmtId="0" fontId="11" fillId="3" borderId="17" xfId="0" applyFont="1" applyFill="1" applyBorder="1" applyAlignment="1">
      <alignment horizontal="center"/>
    </xf>
    <xf numFmtId="0" fontId="11" fillId="4" borderId="16" xfId="0" applyFont="1" applyFill="1" applyBorder="1" applyAlignment="1">
      <alignment horizontal="center"/>
    </xf>
    <xf numFmtId="0" fontId="11" fillId="4" borderId="17" xfId="0" applyFont="1" applyFill="1" applyBorder="1" applyAlignment="1">
      <alignment horizontal="center"/>
    </xf>
    <xf numFmtId="0" fontId="11" fillId="5" borderId="16" xfId="0" applyFont="1" applyFill="1" applyBorder="1" applyAlignment="1">
      <alignment horizontal="center"/>
    </xf>
    <xf numFmtId="0" fontId="11" fillId="5" borderId="17" xfId="0" applyFont="1" applyFill="1" applyBorder="1" applyAlignment="1">
      <alignment horizontal="center"/>
    </xf>
    <xf numFmtId="0" fontId="11" fillId="6" borderId="16" xfId="0" applyFont="1" applyFill="1" applyBorder="1" applyAlignment="1">
      <alignment horizontal="center"/>
    </xf>
    <xf numFmtId="0" fontId="11" fillId="6" borderId="17" xfId="0" applyFont="1" applyFill="1" applyBorder="1" applyAlignment="1">
      <alignment horizontal="center"/>
    </xf>
    <xf numFmtId="1" fontId="6" fillId="2" borderId="14" xfId="0" applyNumberFormat="1" applyFont="1" applyFill="1" applyBorder="1" applyAlignment="1">
      <alignment horizontal="center"/>
    </xf>
    <xf numFmtId="1" fontId="6" fillId="2" borderId="15" xfId="0" applyNumberFormat="1" applyFont="1" applyFill="1" applyBorder="1" applyAlignment="1">
      <alignment horizontal="center"/>
    </xf>
    <xf numFmtId="1" fontId="6" fillId="3" borderId="14" xfId="0" applyNumberFormat="1" applyFont="1" applyFill="1" applyBorder="1" applyAlignment="1">
      <alignment horizontal="center"/>
    </xf>
    <xf numFmtId="1" fontId="6" fillId="3" borderId="15" xfId="0" applyNumberFormat="1" applyFont="1" applyFill="1" applyBorder="1" applyAlignment="1">
      <alignment horizontal="center"/>
    </xf>
    <xf numFmtId="1" fontId="6" fillId="4" borderId="14" xfId="0" applyNumberFormat="1" applyFont="1" applyFill="1" applyBorder="1" applyAlignment="1">
      <alignment horizontal="center"/>
    </xf>
    <xf numFmtId="1" fontId="6" fillId="4" borderId="15" xfId="0" applyNumberFormat="1" applyFont="1" applyFill="1" applyBorder="1" applyAlignment="1">
      <alignment horizontal="center"/>
    </xf>
    <xf numFmtId="1" fontId="6" fillId="5" borderId="14" xfId="0" applyNumberFormat="1" applyFont="1" applyFill="1" applyBorder="1" applyAlignment="1">
      <alignment horizontal="center"/>
    </xf>
    <xf numFmtId="1" fontId="6" fillId="5" borderId="15" xfId="0" applyNumberFormat="1" applyFont="1" applyFill="1" applyBorder="1" applyAlignment="1">
      <alignment horizontal="center"/>
    </xf>
    <xf numFmtId="1" fontId="6" fillId="6" borderId="14" xfId="0" applyNumberFormat="1" applyFont="1" applyFill="1" applyBorder="1" applyAlignment="1">
      <alignment horizontal="center"/>
    </xf>
    <xf numFmtId="49" fontId="11" fillId="0" borderId="0" xfId="0" applyNumberFormat="1" applyFont="1" applyAlignment="1">
      <alignment horizontal="left" indent="1"/>
    </xf>
    <xf numFmtId="164" fontId="1" fillId="4" borderId="28" xfId="0" applyNumberFormat="1" applyFont="1" applyFill="1" applyBorder="1" applyAlignment="1">
      <alignment horizontal="center"/>
    </xf>
    <xf numFmtId="49" fontId="4" fillId="0" borderId="8" xfId="0" applyNumberFormat="1" applyFont="1" applyBorder="1" applyAlignment="1">
      <alignment horizontal="center" vertical="center"/>
    </xf>
    <xf numFmtId="0" fontId="11" fillId="2" borderId="27" xfId="0" applyFont="1" applyFill="1" applyBorder="1" applyAlignment="1">
      <alignment horizontal="center"/>
    </xf>
    <xf numFmtId="0" fontId="17" fillId="0" borderId="0" xfId="1" applyAlignment="1">
      <alignment horizontal="center"/>
    </xf>
    <xf numFmtId="0" fontId="17" fillId="0" borderId="0" xfId="1"/>
    <xf numFmtId="0" fontId="17" fillId="0" borderId="0" xfId="1" applyFont="1"/>
    <xf numFmtId="0" fontId="19" fillId="0" borderId="0" xfId="1" applyFont="1" applyAlignment="1">
      <alignment horizontal="left"/>
    </xf>
    <xf numFmtId="0" fontId="20" fillId="9" borderId="0" xfId="0" applyFont="1" applyFill="1" applyAlignment="1">
      <alignment horizontal="left"/>
    </xf>
    <xf numFmtId="0" fontId="20" fillId="8" borderId="0" xfId="0" applyFont="1" applyFill="1" applyAlignment="1">
      <alignment horizontal="left"/>
    </xf>
    <xf numFmtId="0" fontId="18" fillId="7" borderId="0" xfId="0" applyFont="1" applyFill="1" applyAlignment="1">
      <alignment horizontal="left"/>
    </xf>
    <xf numFmtId="0" fontId="20" fillId="10" borderId="0" xfId="1" applyFont="1" applyFill="1" applyAlignment="1">
      <alignment horizontal="left"/>
    </xf>
    <xf numFmtId="0" fontId="21" fillId="10" borderId="0" xfId="1" applyFont="1" applyFill="1" applyAlignment="1">
      <alignment horizontal="center"/>
    </xf>
    <xf numFmtId="0" fontId="21" fillId="10" borderId="0" xfId="1" applyFont="1" applyFill="1"/>
    <xf numFmtId="0" fontId="10" fillId="11" borderId="0" xfId="0" applyFont="1" applyFill="1"/>
    <xf numFmtId="0" fontId="17" fillId="0" borderId="0" xfId="0" applyFont="1"/>
    <xf numFmtId="0" fontId="25" fillId="0" borderId="0" xfId="0" applyFont="1"/>
    <xf numFmtId="0" fontId="25" fillId="0" borderId="40" xfId="0" applyFont="1" applyBorder="1" applyAlignment="1">
      <alignment horizontal="center"/>
    </xf>
    <xf numFmtId="1" fontId="6" fillId="6" borderId="15" xfId="0" applyNumberFormat="1" applyFont="1" applyFill="1" applyBorder="1" applyAlignment="1">
      <alignment horizontal="center"/>
    </xf>
    <xf numFmtId="49" fontId="4" fillId="0" borderId="5" xfId="0" applyNumberFormat="1" applyFont="1" applyBorder="1" applyAlignment="1">
      <alignment horizontal="center" vertical="center"/>
    </xf>
    <xf numFmtId="0" fontId="23" fillId="0" borderId="0" xfId="0" applyFont="1"/>
    <xf numFmtId="0" fontId="2" fillId="0" borderId="0" xfId="0" applyFont="1"/>
    <xf numFmtId="0" fontId="17" fillId="0" borderId="0" xfId="0" applyFont="1" applyBorder="1"/>
    <xf numFmtId="0" fontId="24" fillId="0" borderId="0" xfId="0" applyFont="1" applyBorder="1" applyAlignment="1">
      <alignment horizontal="right"/>
    </xf>
    <xf numFmtId="0" fontId="0" fillId="5" borderId="4" xfId="0" applyFill="1" applyBorder="1" applyAlignment="1">
      <alignment horizontal="center" wrapText="1"/>
    </xf>
    <xf numFmtId="0" fontId="10" fillId="12" borderId="0" xfId="0" applyFont="1" applyFill="1"/>
    <xf numFmtId="0" fontId="20" fillId="12" borderId="0" xfId="0" applyFont="1" applyFill="1"/>
    <xf numFmtId="0" fontId="3" fillId="0" borderId="0" xfId="0" applyFont="1" applyAlignment="1">
      <alignment horizontal="center"/>
    </xf>
    <xf numFmtId="0" fontId="3" fillId="0" borderId="0" xfId="0" applyFont="1" applyAlignment="1">
      <alignment horizontal="left"/>
    </xf>
    <xf numFmtId="0" fontId="0" fillId="0" borderId="1" xfId="0" applyBorder="1" applyAlignment="1">
      <alignment horizontal="left"/>
    </xf>
    <xf numFmtId="2" fontId="0" fillId="0" borderId="1" xfId="0" applyNumberFormat="1" applyBorder="1" applyAlignment="1">
      <alignment horizontal="left"/>
    </xf>
    <xf numFmtId="0" fontId="6" fillId="0" borderId="3" xfId="0" applyFont="1" applyBorder="1" applyAlignment="1">
      <alignment horizontal="left"/>
    </xf>
    <xf numFmtId="2" fontId="6" fillId="0" borderId="3" xfId="0" applyNumberFormat="1" applyFont="1" applyBorder="1" applyAlignment="1">
      <alignment horizontal="left"/>
    </xf>
    <xf numFmtId="0" fontId="3" fillId="0" borderId="2" xfId="0" applyFont="1" applyBorder="1" applyAlignment="1">
      <alignment horizontal="left"/>
    </xf>
    <xf numFmtId="0" fontId="0" fillId="0" borderId="2" xfId="0" applyBorder="1" applyAlignment="1">
      <alignment horizontal="left"/>
    </xf>
    <xf numFmtId="1" fontId="6" fillId="2" borderId="9" xfId="0" applyNumberFormat="1" applyFont="1" applyFill="1" applyBorder="1" applyAlignment="1">
      <alignment horizontal="center"/>
    </xf>
    <xf numFmtId="1" fontId="6" fillId="3" borderId="9" xfId="0" applyNumberFormat="1" applyFont="1" applyFill="1" applyBorder="1" applyAlignment="1">
      <alignment horizontal="center"/>
    </xf>
    <xf numFmtId="1" fontId="6" fillId="4" borderId="9" xfId="0" applyNumberFormat="1" applyFont="1" applyFill="1" applyBorder="1" applyAlignment="1">
      <alignment horizontal="center"/>
    </xf>
    <xf numFmtId="1" fontId="6" fillId="5" borderId="9" xfId="0" applyNumberFormat="1" applyFont="1" applyFill="1" applyBorder="1" applyAlignment="1">
      <alignment horizontal="center"/>
    </xf>
    <xf numFmtId="1" fontId="6" fillId="6" borderId="9" xfId="0" applyNumberFormat="1" applyFont="1" applyFill="1" applyBorder="1" applyAlignment="1">
      <alignment horizontal="center"/>
    </xf>
    <xf numFmtId="0" fontId="0" fillId="0" borderId="0" xfId="0" applyFont="1" applyAlignment="1">
      <alignment horizontal="left"/>
    </xf>
    <xf numFmtId="1" fontId="6" fillId="2" borderId="6" xfId="0" applyNumberFormat="1" applyFont="1" applyFill="1" applyBorder="1" applyAlignment="1">
      <alignment horizontal="center"/>
    </xf>
    <xf numFmtId="1" fontId="6" fillId="3" borderId="6" xfId="0" applyNumberFormat="1" applyFont="1" applyFill="1" applyBorder="1" applyAlignment="1">
      <alignment horizontal="center"/>
    </xf>
    <xf numFmtId="1" fontId="6" fillId="4" borderId="6" xfId="0" applyNumberFormat="1" applyFont="1" applyFill="1" applyBorder="1" applyAlignment="1">
      <alignment horizontal="center"/>
    </xf>
    <xf numFmtId="1" fontId="6" fillId="5" borderId="6" xfId="0" applyNumberFormat="1" applyFont="1" applyFill="1" applyBorder="1" applyAlignment="1">
      <alignment horizontal="center"/>
    </xf>
    <xf numFmtId="1" fontId="6" fillId="6" borderId="6" xfId="0" applyNumberFormat="1" applyFont="1" applyFill="1" applyBorder="1" applyAlignment="1">
      <alignment horizontal="center"/>
    </xf>
    <xf numFmtId="0" fontId="26" fillId="0" borderId="40" xfId="0" applyFont="1" applyBorder="1" applyAlignment="1">
      <alignment horizontal="center"/>
    </xf>
    <xf numFmtId="0" fontId="17" fillId="0" borderId="1" xfId="1" applyBorder="1" applyAlignment="1">
      <alignment horizontal="center"/>
    </xf>
    <xf numFmtId="0" fontId="17" fillId="0" borderId="3" xfId="1" applyBorder="1" applyAlignment="1">
      <alignment horizontal="center"/>
    </xf>
    <xf numFmtId="0" fontId="7" fillId="0" borderId="2" xfId="1" applyFont="1" applyBorder="1" applyAlignment="1">
      <alignment horizontal="center" wrapText="1"/>
    </xf>
    <xf numFmtId="0" fontId="7" fillId="0" borderId="43" xfId="1" applyFont="1" applyBorder="1" applyAlignment="1">
      <alignment horizontal="center" wrapText="1"/>
    </xf>
    <xf numFmtId="0" fontId="7" fillId="0" borderId="44" xfId="1" applyFont="1" applyBorder="1" applyAlignment="1">
      <alignment horizontal="center" wrapText="1"/>
    </xf>
    <xf numFmtId="164" fontId="22" fillId="0" borderId="45" xfId="1" applyNumberFormat="1" applyFont="1" applyBorder="1" applyAlignment="1">
      <alignment horizontal="center"/>
    </xf>
    <xf numFmtId="0" fontId="17" fillId="0" borderId="46" xfId="1" applyNumberFormat="1" applyBorder="1" applyAlignment="1">
      <alignment horizontal="center"/>
    </xf>
    <xf numFmtId="164" fontId="17" fillId="0" borderId="46" xfId="1" applyNumberFormat="1" applyBorder="1" applyAlignment="1">
      <alignment horizontal="center"/>
    </xf>
    <xf numFmtId="164" fontId="17" fillId="0" borderId="41" xfId="1" applyNumberFormat="1" applyBorder="1" applyAlignment="1">
      <alignment horizontal="center"/>
    </xf>
    <xf numFmtId="0" fontId="7" fillId="0" borderId="12" xfId="1" applyFont="1" applyBorder="1" applyAlignment="1">
      <alignment horizontal="center" wrapText="1"/>
    </xf>
    <xf numFmtId="0" fontId="7" fillId="0" borderId="13" xfId="1" applyFont="1" applyBorder="1" applyAlignment="1">
      <alignment horizontal="center" wrapText="1"/>
    </xf>
    <xf numFmtId="0" fontId="17" fillId="0" borderId="14" xfId="1" applyBorder="1" applyAlignment="1">
      <alignment horizontal="center"/>
    </xf>
    <xf numFmtId="0" fontId="17" fillId="0" borderId="15" xfId="1" applyBorder="1" applyAlignment="1">
      <alignment horizontal="center"/>
    </xf>
    <xf numFmtId="0" fontId="17" fillId="0" borderId="16" xfId="1" applyBorder="1" applyAlignment="1">
      <alignment horizontal="center"/>
    </xf>
    <xf numFmtId="0" fontId="17" fillId="0" borderId="17" xfId="1" applyBorder="1" applyAlignment="1">
      <alignment horizontal="center"/>
    </xf>
    <xf numFmtId="0" fontId="17" fillId="0" borderId="18" xfId="1" applyBorder="1" applyAlignment="1">
      <alignment horizontal="center"/>
    </xf>
    <xf numFmtId="0" fontId="17" fillId="0" borderId="21" xfId="1" applyBorder="1" applyAlignment="1">
      <alignment horizontal="center"/>
    </xf>
    <xf numFmtId="0" fontId="17" fillId="0" borderId="19" xfId="1" applyBorder="1" applyAlignment="1">
      <alignment horizontal="center"/>
    </xf>
    <xf numFmtId="49" fontId="4" fillId="0" borderId="2" xfId="0" applyNumberFormat="1" applyFont="1" applyBorder="1" applyAlignment="1">
      <alignment horizontal="center" vertical="center"/>
    </xf>
    <xf numFmtId="1" fontId="6" fillId="2" borderId="27" xfId="0" applyNumberFormat="1" applyFont="1" applyFill="1" applyBorder="1" applyAlignment="1">
      <alignment horizontal="center"/>
    </xf>
    <xf numFmtId="1" fontId="6" fillId="2" borderId="34" xfId="0" applyNumberFormat="1" applyFont="1" applyFill="1" applyBorder="1" applyAlignment="1">
      <alignment horizontal="center"/>
    </xf>
    <xf numFmtId="1" fontId="6" fillId="4" borderId="27" xfId="0" applyNumberFormat="1" applyFont="1" applyFill="1" applyBorder="1" applyAlignment="1">
      <alignment horizontal="center"/>
    </xf>
    <xf numFmtId="1" fontId="6" fillId="4" borderId="3" xfId="0" applyNumberFormat="1" applyFont="1" applyFill="1" applyBorder="1" applyAlignment="1">
      <alignment horizontal="center"/>
    </xf>
    <xf numFmtId="0" fontId="11" fillId="2" borderId="3" xfId="0" applyFont="1" applyFill="1" applyBorder="1" applyAlignment="1">
      <alignment horizontal="center"/>
    </xf>
    <xf numFmtId="0" fontId="11" fillId="4" borderId="14" xfId="0" applyFont="1" applyFill="1" applyBorder="1" applyAlignment="1">
      <alignment horizontal="center"/>
    </xf>
    <xf numFmtId="0" fontId="11" fillId="4" borderId="3" xfId="0" applyFont="1" applyFill="1" applyBorder="1" applyAlignment="1">
      <alignment horizontal="center"/>
    </xf>
    <xf numFmtId="0" fontId="11" fillId="4" borderId="15" xfId="0" applyFont="1" applyFill="1" applyBorder="1" applyAlignment="1">
      <alignment horizontal="center"/>
    </xf>
    <xf numFmtId="0" fontId="11" fillId="3" borderId="14" xfId="0" applyFont="1" applyFill="1" applyBorder="1" applyAlignment="1">
      <alignment horizontal="center"/>
    </xf>
    <xf numFmtId="0" fontId="11" fillId="3" borderId="15" xfId="0" applyFont="1" applyFill="1" applyBorder="1" applyAlignment="1">
      <alignment horizontal="center"/>
    </xf>
    <xf numFmtId="0" fontId="11" fillId="5" borderId="14" xfId="0" applyFont="1" applyFill="1" applyBorder="1" applyAlignment="1">
      <alignment horizontal="center"/>
    </xf>
    <xf numFmtId="0" fontId="11" fillId="5" borderId="15" xfId="0" applyFont="1" applyFill="1" applyBorder="1" applyAlignment="1">
      <alignment horizontal="center"/>
    </xf>
    <xf numFmtId="0" fontId="11" fillId="6" borderId="14" xfId="0" applyFont="1" applyFill="1" applyBorder="1" applyAlignment="1">
      <alignment horizontal="center"/>
    </xf>
    <xf numFmtId="0" fontId="11" fillId="6" borderId="15" xfId="0" applyFont="1" applyFill="1" applyBorder="1" applyAlignment="1">
      <alignment horizontal="center"/>
    </xf>
    <xf numFmtId="0" fontId="20" fillId="11" borderId="0" xfId="0" applyFont="1" applyFill="1" applyAlignment="1">
      <alignment horizontal="left"/>
    </xf>
    <xf numFmtId="0" fontId="10" fillId="11" borderId="0" xfId="0" applyFont="1" applyFill="1" applyAlignment="1">
      <alignment horizontal="center"/>
    </xf>
    <xf numFmtId="1" fontId="6" fillId="2" borderId="3" xfId="0" applyNumberFormat="1" applyFont="1" applyFill="1" applyBorder="1" applyAlignment="1">
      <alignment horizontal="center"/>
    </xf>
    <xf numFmtId="2" fontId="17" fillId="0" borderId="0" xfId="1" applyNumberFormat="1"/>
    <xf numFmtId="0" fontId="11" fillId="0" borderId="0" xfId="0" applyFont="1"/>
    <xf numFmtId="0" fontId="11" fillId="4" borderId="28" xfId="0" applyFont="1" applyFill="1" applyBorder="1" applyAlignment="1">
      <alignment horizontal="center"/>
    </xf>
    <xf numFmtId="0" fontId="11" fillId="2" borderId="6" xfId="0" applyFont="1" applyFill="1" applyBorder="1" applyAlignment="1">
      <alignment horizontal="center"/>
    </xf>
    <xf numFmtId="0" fontId="11" fillId="4" borderId="4" xfId="0" applyFont="1" applyFill="1" applyBorder="1" applyAlignment="1">
      <alignment horizontal="center"/>
    </xf>
    <xf numFmtId="0" fontId="4" fillId="0" borderId="2" xfId="0" applyFont="1" applyBorder="1" applyAlignment="1">
      <alignment horizontal="center" vertical="center"/>
    </xf>
    <xf numFmtId="0" fontId="28" fillId="0" borderId="0" xfId="0" applyFont="1" applyAlignment="1">
      <alignment horizontal="left"/>
    </xf>
    <xf numFmtId="1" fontId="11" fillId="6" borderId="15" xfId="0" applyNumberFormat="1" applyFont="1" applyFill="1" applyBorder="1" applyAlignment="1">
      <alignment horizontal="center"/>
    </xf>
    <xf numFmtId="0" fontId="0" fillId="6" borderId="18" xfId="0" applyFill="1" applyBorder="1" applyAlignment="1">
      <alignment horizontal="center"/>
    </xf>
    <xf numFmtId="0" fontId="0" fillId="6" borderId="23" xfId="0" applyFill="1" applyBorder="1" applyAlignment="1">
      <alignment horizontal="center"/>
    </xf>
    <xf numFmtId="0" fontId="1" fillId="6" borderId="18" xfId="0" applyFont="1" applyFill="1" applyBorder="1" applyAlignment="1">
      <alignment horizontal="center"/>
    </xf>
    <xf numFmtId="0" fontId="1" fillId="6" borderId="19" xfId="0" applyFont="1" applyFill="1" applyBorder="1" applyAlignment="1">
      <alignment horizontal="center"/>
    </xf>
    <xf numFmtId="2" fontId="0" fillId="6" borderId="25" xfId="0" applyNumberFormat="1" applyFill="1" applyBorder="1" applyAlignment="1">
      <alignment horizontal="center"/>
    </xf>
    <xf numFmtId="0" fontId="0" fillId="6" borderId="21" xfId="0" applyFill="1" applyBorder="1" applyAlignment="1">
      <alignment horizontal="center"/>
    </xf>
    <xf numFmtId="0" fontId="11" fillId="6" borderId="19" xfId="0" applyFont="1" applyFill="1" applyBorder="1" applyAlignment="1">
      <alignment horizontal="center"/>
    </xf>
    <xf numFmtId="0" fontId="11" fillId="6" borderId="18" xfId="0" applyFont="1" applyFill="1" applyBorder="1" applyAlignment="1">
      <alignment horizontal="center"/>
    </xf>
    <xf numFmtId="1" fontId="11" fillId="6" borderId="18" xfId="0" applyNumberFormat="1" applyFont="1" applyFill="1" applyBorder="1" applyAlignment="1">
      <alignment horizontal="center"/>
    </xf>
    <xf numFmtId="1" fontId="11" fillId="6" borderId="19" xfId="0" applyNumberFormat="1" applyFont="1" applyFill="1" applyBorder="1" applyAlignment="1">
      <alignment horizontal="center"/>
    </xf>
    <xf numFmtId="1" fontId="6" fillId="6" borderId="18" xfId="0" applyNumberFormat="1" applyFont="1" applyFill="1" applyBorder="1" applyAlignment="1">
      <alignment horizontal="center"/>
    </xf>
    <xf numFmtId="1" fontId="6" fillId="6" borderId="23" xfId="0" applyNumberFormat="1" applyFont="1" applyFill="1" applyBorder="1" applyAlignment="1">
      <alignment horizontal="center"/>
    </xf>
    <xf numFmtId="2" fontId="11" fillId="6" borderId="18" xfId="0" applyNumberFormat="1" applyFont="1" applyFill="1" applyBorder="1" applyAlignment="1">
      <alignment horizontal="center"/>
    </xf>
    <xf numFmtId="2" fontId="11" fillId="6" borderId="19" xfId="0" applyNumberFormat="1" applyFont="1" applyFill="1" applyBorder="1" applyAlignment="1">
      <alignment horizontal="center"/>
    </xf>
    <xf numFmtId="1" fontId="6" fillId="6" borderId="25" xfId="0" applyNumberFormat="1" applyFont="1" applyFill="1" applyBorder="1" applyAlignment="1">
      <alignment horizontal="center"/>
    </xf>
    <xf numFmtId="1" fontId="6" fillId="6" borderId="19" xfId="0" applyNumberFormat="1" applyFont="1" applyFill="1" applyBorder="1" applyAlignment="1">
      <alignment horizontal="center"/>
    </xf>
    <xf numFmtId="1" fontId="11" fillId="6" borderId="27" xfId="0" applyNumberFormat="1" applyFont="1" applyFill="1" applyBorder="1" applyAlignment="1">
      <alignment horizontal="center"/>
    </xf>
    <xf numFmtId="2" fontId="11" fillId="6" borderId="21" xfId="0" applyNumberFormat="1" applyFont="1" applyFill="1" applyBorder="1" applyAlignment="1">
      <alignment horizontal="center"/>
    </xf>
    <xf numFmtId="0" fontId="11" fillId="6" borderId="28" xfId="0" applyFont="1" applyFill="1" applyBorder="1" applyAlignment="1">
      <alignment horizontal="center"/>
    </xf>
    <xf numFmtId="0" fontId="11" fillId="6" borderId="29" xfId="0" applyFont="1" applyFill="1" applyBorder="1" applyAlignment="1">
      <alignment horizontal="center"/>
    </xf>
    <xf numFmtId="1" fontId="11" fillId="6" borderId="38" xfId="0" applyNumberFormat="1" applyFont="1" applyFill="1" applyBorder="1" applyAlignment="1">
      <alignment horizontal="center"/>
    </xf>
    <xf numFmtId="1" fontId="6" fillId="6" borderId="29" xfId="0" applyNumberFormat="1" applyFont="1" applyFill="1" applyBorder="1" applyAlignment="1">
      <alignment horizontal="center"/>
    </xf>
    <xf numFmtId="0" fontId="11" fillId="0" borderId="0" xfId="0" applyFont="1" applyFill="1"/>
    <xf numFmtId="164" fontId="11" fillId="2" borderId="3" xfId="0" applyNumberFormat="1" applyFont="1" applyFill="1" applyBorder="1" applyAlignment="1">
      <alignment horizontal="center"/>
    </xf>
    <xf numFmtId="164" fontId="11" fillId="4" borderId="1" xfId="0" applyNumberFormat="1" applyFont="1" applyFill="1" applyBorder="1" applyAlignment="1">
      <alignment horizontal="center"/>
    </xf>
    <xf numFmtId="164" fontId="11" fillId="3" borderId="3" xfId="0" applyNumberFormat="1" applyFont="1" applyFill="1" applyBorder="1" applyAlignment="1">
      <alignment horizontal="center"/>
    </xf>
    <xf numFmtId="164" fontId="11" fillId="4" borderId="3" xfId="0" applyNumberFormat="1" applyFont="1" applyFill="1" applyBorder="1" applyAlignment="1">
      <alignment horizontal="center"/>
    </xf>
    <xf numFmtId="164" fontId="11" fillId="5" borderId="3" xfId="0" applyNumberFormat="1" applyFont="1" applyFill="1" applyBorder="1" applyAlignment="1">
      <alignment horizontal="center"/>
    </xf>
    <xf numFmtId="164" fontId="11" fillId="6" borderId="3" xfId="0" applyNumberFormat="1" applyFont="1" applyFill="1" applyBorder="1" applyAlignment="1">
      <alignment horizontal="center"/>
    </xf>
    <xf numFmtId="2" fontId="11" fillId="6" borderId="3" xfId="0" applyNumberFormat="1" applyFont="1" applyFill="1" applyBorder="1" applyAlignment="1">
      <alignment horizontal="center"/>
    </xf>
    <xf numFmtId="49" fontId="2" fillId="0" borderId="0" xfId="0" applyNumberFormat="1" applyFont="1" applyAlignment="1">
      <alignment horizontal="left" indent="1"/>
    </xf>
    <xf numFmtId="0" fontId="0" fillId="0" borderId="2" xfId="0" applyFont="1" applyBorder="1" applyAlignment="1">
      <alignment horizontal="left"/>
    </xf>
    <xf numFmtId="2" fontId="0" fillId="0" borderId="1" xfId="0" applyNumberFormat="1" applyBorder="1" applyAlignment="1">
      <alignment horizontal="right"/>
    </xf>
    <xf numFmtId="0" fontId="0" fillId="0" borderId="1" xfId="0" applyBorder="1"/>
    <xf numFmtId="1" fontId="0" fillId="0" borderId="1" xfId="0" applyNumberFormat="1" applyFont="1" applyBorder="1" applyAlignment="1">
      <alignment horizontal="right"/>
    </xf>
    <xf numFmtId="1" fontId="0" fillId="0" borderId="1" xfId="0" applyNumberFormat="1" applyBorder="1" applyAlignment="1">
      <alignment horizontal="right"/>
    </xf>
    <xf numFmtId="0" fontId="0" fillId="13" borderId="1" xfId="0" applyFill="1" applyBorder="1" applyAlignment="1">
      <alignment horizontal="left"/>
    </xf>
    <xf numFmtId="2" fontId="0" fillId="0" borderId="1" xfId="0" applyNumberFormat="1" applyBorder="1" applyAlignment="1"/>
    <xf numFmtId="0" fontId="0" fillId="13" borderId="53" xfId="0" applyFill="1" applyBorder="1" applyAlignment="1">
      <alignment horizontal="left"/>
    </xf>
    <xf numFmtId="1" fontId="0" fillId="0" borderId="53" xfId="0" applyNumberFormat="1" applyBorder="1" applyAlignment="1">
      <alignment horizontal="right"/>
    </xf>
    <xf numFmtId="0" fontId="0" fillId="13" borderId="3" xfId="0" applyFill="1" applyBorder="1" applyAlignment="1">
      <alignment horizontal="left"/>
    </xf>
    <xf numFmtId="0" fontId="1" fillId="14" borderId="4" xfId="0" applyFont="1" applyFill="1" applyBorder="1" applyAlignment="1">
      <alignment horizontal="left"/>
    </xf>
    <xf numFmtId="1" fontId="0" fillId="14" borderId="28" xfId="0" applyNumberFormat="1" applyFill="1" applyBorder="1" applyAlignment="1">
      <alignment horizontal="right"/>
    </xf>
    <xf numFmtId="1" fontId="0" fillId="0" borderId="53" xfId="0" applyNumberFormat="1" applyFont="1" applyBorder="1" applyAlignment="1">
      <alignment horizontal="right"/>
    </xf>
    <xf numFmtId="0" fontId="1" fillId="14" borderId="28" xfId="0" applyFont="1" applyFill="1" applyBorder="1" applyAlignment="1">
      <alignment horizontal="left"/>
    </xf>
    <xf numFmtId="0" fontId="0" fillId="14" borderId="28" xfId="0" applyFill="1" applyBorder="1" applyAlignment="1">
      <alignment horizontal="left"/>
    </xf>
    <xf numFmtId="0" fontId="0" fillId="14" borderId="28" xfId="0" applyFill="1" applyBorder="1"/>
    <xf numFmtId="0" fontId="1" fillId="13" borderId="53" xfId="0" applyFont="1" applyFill="1" applyBorder="1" applyAlignment="1">
      <alignment horizontal="right"/>
    </xf>
    <xf numFmtId="2" fontId="0" fillId="0" borderId="3" xfId="0" applyNumberFormat="1" applyBorder="1" applyAlignment="1">
      <alignment horizontal="right"/>
    </xf>
    <xf numFmtId="0" fontId="0" fillId="0" borderId="3" xfId="0" applyBorder="1" applyAlignment="1">
      <alignment horizontal="left"/>
    </xf>
    <xf numFmtId="0" fontId="1" fillId="13" borderId="53" xfId="0" applyFont="1" applyFill="1" applyBorder="1" applyAlignment="1">
      <alignment horizontal="left"/>
    </xf>
    <xf numFmtId="0" fontId="4" fillId="0" borderId="2" xfId="0" applyFont="1" applyBorder="1" applyAlignment="1">
      <alignment horizontal="center" vertical="center"/>
    </xf>
    <xf numFmtId="0" fontId="35" fillId="0" borderId="0" xfId="0" applyFont="1" applyAlignment="1">
      <alignment horizontal="right"/>
    </xf>
    <xf numFmtId="14" fontId="29" fillId="0" borderId="0" xfId="0" applyNumberFormat="1" applyFont="1"/>
    <xf numFmtId="14" fontId="29" fillId="0" borderId="0" xfId="0" applyNumberFormat="1" applyFont="1" applyAlignment="1">
      <alignment horizontal="left"/>
    </xf>
    <xf numFmtId="2" fontId="11" fillId="2" borderId="14" xfId="0" applyNumberFormat="1" applyFont="1" applyFill="1" applyBorder="1" applyAlignment="1">
      <alignment horizontal="center"/>
    </xf>
    <xf numFmtId="2" fontId="11" fillId="2" borderId="15" xfId="0" applyNumberFormat="1" applyFont="1" applyFill="1" applyBorder="1" applyAlignment="1">
      <alignment horizontal="center"/>
    </xf>
    <xf numFmtId="2" fontId="11" fillId="3" borderId="14" xfId="0" applyNumberFormat="1" applyFont="1" applyFill="1" applyBorder="1" applyAlignment="1">
      <alignment horizontal="center"/>
    </xf>
    <xf numFmtId="2" fontId="11" fillId="3" borderId="15" xfId="0" applyNumberFormat="1" applyFont="1" applyFill="1" applyBorder="1" applyAlignment="1">
      <alignment horizontal="center"/>
    </xf>
    <xf numFmtId="2" fontId="11" fillId="4" borderId="14" xfId="0" applyNumberFormat="1" applyFont="1" applyFill="1" applyBorder="1" applyAlignment="1">
      <alignment horizontal="center"/>
    </xf>
    <xf numFmtId="2" fontId="11" fillId="4" borderId="15" xfId="0" applyNumberFormat="1" applyFont="1" applyFill="1" applyBorder="1" applyAlignment="1">
      <alignment horizontal="center"/>
    </xf>
    <xf numFmtId="2" fontId="11" fillId="5" borderId="14" xfId="0" applyNumberFormat="1" applyFont="1" applyFill="1" applyBorder="1" applyAlignment="1">
      <alignment horizontal="center"/>
    </xf>
    <xf numFmtId="2" fontId="11" fillId="5" borderId="15" xfId="0" applyNumberFormat="1" applyFont="1" applyFill="1" applyBorder="1" applyAlignment="1">
      <alignment horizontal="center"/>
    </xf>
    <xf numFmtId="2" fontId="11" fillId="6" borderId="14" xfId="0" applyNumberFormat="1" applyFont="1" applyFill="1" applyBorder="1" applyAlignment="1">
      <alignment horizontal="center"/>
    </xf>
    <xf numFmtId="2" fontId="11" fillId="6" borderId="15" xfId="0" applyNumberFormat="1" applyFont="1" applyFill="1" applyBorder="1" applyAlignment="1">
      <alignment horizontal="center"/>
    </xf>
    <xf numFmtId="1" fontId="11" fillId="2" borderId="32" xfId="0" applyNumberFormat="1" applyFont="1" applyFill="1" applyBorder="1" applyAlignment="1">
      <alignment horizontal="center"/>
    </xf>
    <xf numFmtId="1" fontId="11" fillId="2" borderId="15" xfId="0" applyNumberFormat="1" applyFont="1" applyFill="1" applyBorder="1" applyAlignment="1">
      <alignment horizontal="center"/>
    </xf>
    <xf numFmtId="1" fontId="11" fillId="3" borderId="32" xfId="0" applyNumberFormat="1" applyFont="1" applyFill="1" applyBorder="1" applyAlignment="1">
      <alignment horizontal="center"/>
    </xf>
    <xf numFmtId="1" fontId="11" fillId="3" borderId="15" xfId="0" applyNumberFormat="1" applyFont="1" applyFill="1" applyBorder="1" applyAlignment="1">
      <alignment horizontal="center"/>
    </xf>
    <xf numFmtId="1" fontId="11" fillId="4" borderId="32" xfId="0" applyNumberFormat="1" applyFont="1" applyFill="1" applyBorder="1" applyAlignment="1">
      <alignment horizontal="center"/>
    </xf>
    <xf numFmtId="1" fontId="11" fillId="4" borderId="15" xfId="0" applyNumberFormat="1" applyFont="1" applyFill="1" applyBorder="1" applyAlignment="1">
      <alignment horizontal="center"/>
    </xf>
    <xf numFmtId="1" fontId="11" fillId="5" borderId="32" xfId="0" applyNumberFormat="1" applyFont="1" applyFill="1" applyBorder="1" applyAlignment="1">
      <alignment horizontal="center"/>
    </xf>
    <xf numFmtId="1" fontId="11" fillId="5" borderId="15" xfId="0" applyNumberFormat="1" applyFont="1" applyFill="1" applyBorder="1" applyAlignment="1">
      <alignment horizontal="center"/>
    </xf>
    <xf numFmtId="1" fontId="11" fillId="6" borderId="32" xfId="0" applyNumberFormat="1" applyFont="1" applyFill="1" applyBorder="1" applyAlignment="1">
      <alignment horizontal="center"/>
    </xf>
    <xf numFmtId="1" fontId="11" fillId="6" borderId="33" xfId="0" applyNumberFormat="1" applyFont="1" applyFill="1" applyBorder="1" applyAlignment="1">
      <alignment horizontal="center"/>
    </xf>
    <xf numFmtId="2" fontId="11" fillId="2" borderId="3" xfId="0" applyNumberFormat="1" applyFont="1" applyFill="1" applyBorder="1" applyAlignment="1">
      <alignment horizontal="center"/>
    </xf>
    <xf numFmtId="2" fontId="11" fillId="4" borderId="16" xfId="0" applyNumberFormat="1" applyFont="1" applyFill="1" applyBorder="1" applyAlignment="1">
      <alignment horizontal="center"/>
    </xf>
    <xf numFmtId="2" fontId="11" fillId="4" borderId="1" xfId="0" applyNumberFormat="1" applyFont="1" applyFill="1" applyBorder="1" applyAlignment="1">
      <alignment horizontal="center"/>
    </xf>
    <xf numFmtId="2" fontId="11" fillId="4" borderId="17" xfId="0" applyNumberFormat="1" applyFont="1" applyFill="1" applyBorder="1" applyAlignment="1">
      <alignment horizontal="center"/>
    </xf>
    <xf numFmtId="1" fontId="11" fillId="2" borderId="42" xfId="0" applyNumberFormat="1" applyFont="1" applyFill="1" applyBorder="1" applyAlignment="1">
      <alignment horizontal="center"/>
    </xf>
    <xf numFmtId="1" fontId="11" fillId="2" borderId="27" xfId="0" applyNumberFormat="1" applyFont="1" applyFill="1" applyBorder="1" applyAlignment="1">
      <alignment horizontal="center"/>
    </xf>
    <xf numFmtId="1" fontId="11" fillId="4" borderId="9" xfId="0" applyNumberFormat="1" applyFont="1" applyFill="1" applyBorder="1" applyAlignment="1">
      <alignment horizontal="center"/>
    </xf>
    <xf numFmtId="1" fontId="11" fillId="4" borderId="27" xfId="0" applyNumberFormat="1" applyFont="1" applyFill="1" applyBorder="1" applyAlignment="1">
      <alignment horizontal="center"/>
    </xf>
    <xf numFmtId="1" fontId="11" fillId="6" borderId="9" xfId="0" applyNumberFormat="1" applyFont="1" applyFill="1" applyBorder="1" applyAlignment="1">
      <alignment horizontal="center"/>
    </xf>
    <xf numFmtId="0" fontId="20" fillId="15" borderId="0" xfId="0" applyFont="1" applyFill="1" applyAlignment="1">
      <alignment horizontal="left"/>
    </xf>
    <xf numFmtId="0" fontId="10" fillId="15" borderId="0" xfId="0" applyFont="1" applyFill="1" applyAlignment="1">
      <alignment horizontal="left"/>
    </xf>
    <xf numFmtId="0" fontId="10" fillId="15" borderId="0" xfId="0" applyFont="1" applyFill="1" applyAlignment="1">
      <alignment horizontal="center"/>
    </xf>
    <xf numFmtId="0" fontId="6" fillId="0" borderId="0" xfId="0" applyFont="1" applyFill="1" applyBorder="1" applyAlignment="1">
      <alignment horizontal="left"/>
    </xf>
    <xf numFmtId="0" fontId="1" fillId="0" borderId="0" xfId="0" applyFont="1" applyAlignment="1">
      <alignment horizontal="left"/>
    </xf>
    <xf numFmtId="164" fontId="29" fillId="0" borderId="0" xfId="0" applyNumberFormat="1" applyFont="1" applyAlignment="1">
      <alignment horizontal="left"/>
    </xf>
    <xf numFmtId="0" fontId="6" fillId="0" borderId="1" xfId="0" applyFont="1" applyBorder="1" applyAlignment="1">
      <alignment horizontal="left"/>
    </xf>
    <xf numFmtId="2" fontId="6" fillId="0" borderId="1" xfId="0" applyNumberFormat="1" applyFont="1" applyBorder="1" applyAlignment="1">
      <alignment horizontal="left"/>
    </xf>
    <xf numFmtId="0" fontId="37" fillId="0" borderId="0" xfId="0" applyFont="1" applyAlignment="1">
      <alignment horizontal="left"/>
    </xf>
    <xf numFmtId="0" fontId="3" fillId="0" borderId="0" xfId="0" applyFont="1" applyAlignment="1">
      <alignment horizontal="left" indent="3"/>
    </xf>
    <xf numFmtId="0" fontId="11" fillId="0" borderId="0" xfId="0" applyFont="1" applyAlignment="1">
      <alignment horizontal="left"/>
    </xf>
    <xf numFmtId="0" fontId="0" fillId="0" borderId="5" xfId="0" applyBorder="1" applyAlignment="1">
      <alignment horizontal="left"/>
    </xf>
    <xf numFmtId="2" fontId="6" fillId="0" borderId="6" xfId="0" applyNumberFormat="1" applyFont="1" applyBorder="1" applyAlignment="1">
      <alignment horizontal="left"/>
    </xf>
    <xf numFmtId="2" fontId="0" fillId="0" borderId="4" xfId="0" applyNumberFormat="1" applyBorder="1" applyAlignment="1">
      <alignment horizontal="left"/>
    </xf>
    <xf numFmtId="2" fontId="6" fillId="0" borderId="4" xfId="0" applyNumberFormat="1" applyFont="1" applyBorder="1" applyAlignment="1">
      <alignment horizontal="left"/>
    </xf>
    <xf numFmtId="0" fontId="1" fillId="13" borderId="54" xfId="0" applyFont="1" applyFill="1" applyBorder="1" applyAlignment="1">
      <alignment horizontal="right"/>
    </xf>
    <xf numFmtId="0" fontId="0" fillId="0" borderId="6" xfId="0" applyBorder="1"/>
    <xf numFmtId="1" fontId="0" fillId="0" borderId="4" xfId="0" applyNumberFormat="1" applyFont="1" applyBorder="1" applyAlignment="1">
      <alignment horizontal="right"/>
    </xf>
    <xf numFmtId="1" fontId="0" fillId="0" borderId="54" xfId="0" applyNumberFormat="1" applyFont="1" applyBorder="1" applyAlignment="1">
      <alignment horizontal="right"/>
    </xf>
    <xf numFmtId="1" fontId="0" fillId="0" borderId="4" xfId="0" applyNumberFormat="1" applyBorder="1" applyAlignment="1">
      <alignment horizontal="right"/>
    </xf>
    <xf numFmtId="1" fontId="0" fillId="0" borderId="54" xfId="0" applyNumberFormat="1" applyBorder="1" applyAlignment="1">
      <alignment horizontal="right"/>
    </xf>
    <xf numFmtId="0" fontId="0" fillId="0" borderId="4" xfId="0" applyBorder="1" applyAlignment="1">
      <alignment horizontal="left"/>
    </xf>
    <xf numFmtId="0" fontId="0" fillId="0" borderId="4" xfId="0" applyBorder="1"/>
    <xf numFmtId="0" fontId="0" fillId="0" borderId="2" xfId="0" applyBorder="1" applyAlignment="1">
      <alignment horizontal="center"/>
    </xf>
    <xf numFmtId="0" fontId="0" fillId="0" borderId="3" xfId="0" applyFont="1" applyBorder="1" applyAlignment="1">
      <alignment horizontal="center"/>
    </xf>
    <xf numFmtId="0" fontId="0" fillId="0" borderId="1" xfId="0" applyBorder="1" applyAlignment="1">
      <alignment horizontal="center"/>
    </xf>
    <xf numFmtId="0" fontId="11" fillId="0" borderId="1" xfId="0" applyFont="1" applyBorder="1" applyAlignment="1">
      <alignment horizontal="center"/>
    </xf>
    <xf numFmtId="2" fontId="1" fillId="0" borderId="1" xfId="0" applyNumberFormat="1" applyFont="1" applyBorder="1" applyAlignment="1">
      <alignment horizontal="right"/>
    </xf>
    <xf numFmtId="0" fontId="6" fillId="0" borderId="0" xfId="0" applyFont="1" applyBorder="1" applyAlignment="1">
      <alignment horizontal="left"/>
    </xf>
    <xf numFmtId="2" fontId="6" fillId="0" borderId="0" xfId="0" applyNumberFormat="1" applyFont="1" applyBorder="1" applyAlignment="1">
      <alignment horizontal="left"/>
    </xf>
    <xf numFmtId="0" fontId="11" fillId="0" borderId="0" xfId="0" applyFont="1" applyBorder="1" applyAlignment="1">
      <alignment horizontal="center"/>
    </xf>
    <xf numFmtId="0" fontId="9" fillId="0" borderId="0" xfId="0" applyFont="1" applyAlignment="1">
      <alignment horizontal="left"/>
    </xf>
    <xf numFmtId="0" fontId="30" fillId="16" borderId="0" xfId="0" applyFont="1" applyFill="1" applyAlignment="1">
      <alignment horizontal="left"/>
    </xf>
    <xf numFmtId="0" fontId="11" fillId="16" borderId="0" xfId="0" applyFont="1" applyFill="1"/>
    <xf numFmtId="0" fontId="11" fillId="16" borderId="0" xfId="0" applyFont="1" applyFill="1" applyAlignment="1">
      <alignment horizontal="center"/>
    </xf>
    <xf numFmtId="0" fontId="0" fillId="17" borderId="16" xfId="0" applyFill="1" applyBorder="1" applyAlignment="1">
      <alignment horizontal="center"/>
    </xf>
    <xf numFmtId="0" fontId="0" fillId="17" borderId="4" xfId="0" applyFill="1" applyBorder="1" applyAlignment="1">
      <alignment horizontal="center"/>
    </xf>
    <xf numFmtId="0" fontId="0" fillId="17" borderId="1" xfId="0" applyFill="1" applyBorder="1" applyAlignment="1">
      <alignment horizontal="center"/>
    </xf>
    <xf numFmtId="0" fontId="11" fillId="17" borderId="16" xfId="0" applyFont="1" applyFill="1" applyBorder="1" applyAlignment="1">
      <alignment horizontal="center"/>
    </xf>
    <xf numFmtId="0" fontId="11" fillId="17" borderId="17" xfId="0" applyFont="1" applyFill="1" applyBorder="1" applyAlignment="1">
      <alignment horizontal="center"/>
    </xf>
    <xf numFmtId="0" fontId="11" fillId="17" borderId="4" xfId="0" applyFont="1" applyFill="1" applyBorder="1" applyAlignment="1">
      <alignment horizontal="center"/>
    </xf>
    <xf numFmtId="0" fontId="11" fillId="18" borderId="16" xfId="0" applyFont="1" applyFill="1" applyBorder="1" applyAlignment="1">
      <alignment horizontal="center"/>
    </xf>
    <xf numFmtId="0" fontId="11" fillId="18" borderId="4" xfId="0" applyFont="1" applyFill="1" applyBorder="1" applyAlignment="1">
      <alignment horizontal="center"/>
    </xf>
    <xf numFmtId="0" fontId="0" fillId="19" borderId="16" xfId="0" applyFill="1" applyBorder="1" applyAlignment="1">
      <alignment horizontal="center"/>
    </xf>
    <xf numFmtId="0" fontId="0" fillId="19" borderId="4" xfId="0" applyFill="1" applyBorder="1" applyAlignment="1">
      <alignment horizontal="center"/>
    </xf>
    <xf numFmtId="0" fontId="0" fillId="19" borderId="1" xfId="0" applyFill="1" applyBorder="1" applyAlignment="1">
      <alignment horizontal="center"/>
    </xf>
    <xf numFmtId="0" fontId="0" fillId="20" borderId="16" xfId="0" applyFill="1" applyBorder="1" applyAlignment="1">
      <alignment horizontal="center"/>
    </xf>
    <xf numFmtId="0" fontId="0" fillId="20" borderId="4" xfId="0" applyFill="1" applyBorder="1" applyAlignment="1">
      <alignment horizontal="center"/>
    </xf>
    <xf numFmtId="0" fontId="1" fillId="20" borderId="16" xfId="0" applyFont="1" applyFill="1" applyBorder="1" applyAlignment="1">
      <alignment horizontal="center"/>
    </xf>
    <xf numFmtId="164" fontId="1" fillId="20" borderId="28" xfId="0" applyNumberFormat="1" applyFont="1" applyFill="1" applyBorder="1" applyAlignment="1">
      <alignment horizontal="center"/>
    </xf>
    <xf numFmtId="0" fontId="1" fillId="20" borderId="17" xfId="0" applyFont="1" applyFill="1" applyBorder="1" applyAlignment="1">
      <alignment horizontal="center"/>
    </xf>
    <xf numFmtId="2" fontId="0" fillId="20" borderId="7" xfId="0" applyNumberFormat="1" applyFill="1" applyBorder="1" applyAlignment="1">
      <alignment horizontal="center"/>
    </xf>
    <xf numFmtId="0" fontId="0" fillId="20" borderId="1" xfId="0" applyFill="1" applyBorder="1" applyAlignment="1">
      <alignment horizontal="center"/>
    </xf>
    <xf numFmtId="2" fontId="11" fillId="20" borderId="1" xfId="0" applyNumberFormat="1" applyFont="1" applyFill="1" applyBorder="1" applyAlignment="1">
      <alignment horizontal="center"/>
    </xf>
    <xf numFmtId="2" fontId="11" fillId="20" borderId="16" xfId="0" applyNumberFormat="1" applyFont="1" applyFill="1" applyBorder="1" applyAlignment="1">
      <alignment horizontal="center"/>
    </xf>
    <xf numFmtId="2" fontId="11" fillId="20" borderId="17" xfId="0" applyNumberFormat="1" applyFont="1" applyFill="1" applyBorder="1" applyAlignment="1">
      <alignment horizontal="center"/>
    </xf>
    <xf numFmtId="1" fontId="11" fillId="20" borderId="9" xfId="0" applyNumberFormat="1" applyFont="1" applyFill="1" applyBorder="1" applyAlignment="1">
      <alignment horizontal="center"/>
    </xf>
    <xf numFmtId="1" fontId="11" fillId="20" borderId="27" xfId="0" applyNumberFormat="1" applyFont="1" applyFill="1" applyBorder="1" applyAlignment="1">
      <alignment horizontal="center"/>
    </xf>
    <xf numFmtId="1" fontId="11" fillId="20" borderId="15" xfId="0" applyNumberFormat="1" applyFont="1" applyFill="1" applyBorder="1" applyAlignment="1">
      <alignment horizontal="center"/>
    </xf>
    <xf numFmtId="0" fontId="11" fillId="20" borderId="14" xfId="0" applyFont="1" applyFill="1" applyBorder="1" applyAlignment="1">
      <alignment horizontal="center"/>
    </xf>
    <xf numFmtId="0" fontId="11" fillId="20" borderId="3" xfId="0" applyFont="1" applyFill="1" applyBorder="1" applyAlignment="1">
      <alignment horizontal="center"/>
    </xf>
    <xf numFmtId="0" fontId="11" fillId="20" borderId="15" xfId="0" applyFont="1" applyFill="1" applyBorder="1" applyAlignment="1">
      <alignment horizontal="center"/>
    </xf>
    <xf numFmtId="1" fontId="6" fillId="20" borderId="14" xfId="0" applyNumberFormat="1" applyFont="1" applyFill="1" applyBorder="1" applyAlignment="1">
      <alignment horizontal="center"/>
    </xf>
    <xf numFmtId="1" fontId="6" fillId="20" borderId="3" xfId="0" applyNumberFormat="1" applyFont="1" applyFill="1" applyBorder="1" applyAlignment="1">
      <alignment horizontal="center"/>
    </xf>
    <xf numFmtId="1" fontId="6" fillId="20" borderId="15" xfId="0" applyNumberFormat="1" applyFont="1" applyFill="1" applyBorder="1" applyAlignment="1">
      <alignment horizontal="center"/>
    </xf>
    <xf numFmtId="1" fontId="6" fillId="20" borderId="27" xfId="0" applyNumberFormat="1" applyFont="1" applyFill="1" applyBorder="1" applyAlignment="1">
      <alignment horizontal="center"/>
    </xf>
    <xf numFmtId="0" fontId="0" fillId="0" borderId="18" xfId="0" applyFill="1" applyBorder="1" applyAlignment="1">
      <alignment horizontal="center"/>
    </xf>
    <xf numFmtId="0" fontId="0" fillId="0" borderId="23" xfId="0" applyFill="1" applyBorder="1" applyAlignment="1">
      <alignment horizontal="center"/>
    </xf>
    <xf numFmtId="1" fontId="11" fillId="0" borderId="37" xfId="0" applyNumberFormat="1" applyFont="1" applyFill="1" applyBorder="1" applyAlignment="1">
      <alignment horizontal="center"/>
    </xf>
    <xf numFmtId="1" fontId="11" fillId="0" borderId="39" xfId="0" applyNumberFormat="1" applyFont="1" applyFill="1" applyBorder="1" applyAlignment="1">
      <alignment horizontal="center"/>
    </xf>
    <xf numFmtId="1" fontId="11" fillId="0" borderId="38" xfId="0" applyNumberFormat="1" applyFont="1" applyFill="1" applyBorder="1" applyAlignment="1">
      <alignment horizontal="center"/>
    </xf>
    <xf numFmtId="1" fontId="6" fillId="0" borderId="37" xfId="0" applyNumberFormat="1" applyFont="1" applyFill="1" applyBorder="1" applyAlignment="1">
      <alignment horizontal="center"/>
    </xf>
    <xf numFmtId="1" fontId="6" fillId="0" borderId="39" xfId="0" applyNumberFormat="1" applyFont="1" applyFill="1" applyBorder="1" applyAlignment="1">
      <alignment horizontal="center"/>
    </xf>
    <xf numFmtId="1" fontId="6" fillId="0" borderId="38" xfId="0" applyNumberFormat="1" applyFont="1" applyFill="1" applyBorder="1" applyAlignment="1">
      <alignment horizontal="center"/>
    </xf>
    <xf numFmtId="1" fontId="6" fillId="0" borderId="29" xfId="0" applyNumberFormat="1" applyFont="1" applyFill="1" applyBorder="1" applyAlignment="1">
      <alignment horizontal="center"/>
    </xf>
    <xf numFmtId="1" fontId="6" fillId="0" borderId="21" xfId="0" applyNumberFormat="1" applyFont="1" applyFill="1" applyBorder="1" applyAlignment="1">
      <alignment horizontal="center"/>
    </xf>
    <xf numFmtId="1" fontId="6" fillId="0" borderId="19" xfId="0" applyNumberFormat="1" applyFont="1" applyFill="1" applyBorder="1" applyAlignment="1">
      <alignment horizontal="center"/>
    </xf>
    <xf numFmtId="0" fontId="1" fillId="0" borderId="18" xfId="0" applyFont="1" applyFill="1" applyBorder="1" applyAlignment="1">
      <alignment horizontal="center"/>
    </xf>
    <xf numFmtId="1" fontId="1" fillId="0" borderId="21" xfId="0" applyNumberFormat="1" applyFont="1" applyFill="1" applyBorder="1" applyAlignment="1">
      <alignment horizontal="center"/>
    </xf>
    <xf numFmtId="0" fontId="1" fillId="0" borderId="19" xfId="0" applyFont="1" applyFill="1" applyBorder="1" applyAlignment="1">
      <alignment horizontal="center"/>
    </xf>
    <xf numFmtId="2" fontId="0" fillId="0" borderId="25" xfId="0" applyNumberFormat="1" applyFill="1" applyBorder="1" applyAlignment="1">
      <alignment horizontal="center"/>
    </xf>
    <xf numFmtId="0" fontId="0" fillId="0" borderId="21" xfId="0" applyFill="1" applyBorder="1" applyAlignment="1">
      <alignment horizontal="center"/>
    </xf>
    <xf numFmtId="2" fontId="11" fillId="0" borderId="21" xfId="0" applyNumberFormat="1" applyFont="1" applyFill="1" applyBorder="1" applyAlignment="1">
      <alignment horizontal="center"/>
    </xf>
    <xf numFmtId="2" fontId="11" fillId="0" borderId="18" xfId="0" applyNumberFormat="1" applyFont="1" applyFill="1" applyBorder="1" applyAlignment="1">
      <alignment horizontal="center"/>
    </xf>
    <xf numFmtId="2" fontId="11" fillId="0" borderId="19" xfId="0" applyNumberFormat="1" applyFont="1" applyFill="1" applyBorder="1" applyAlignment="1">
      <alignment horizontal="center"/>
    </xf>
    <xf numFmtId="1" fontId="11" fillId="0" borderId="25" xfId="0" applyNumberFormat="1" applyFont="1" applyFill="1" applyBorder="1" applyAlignment="1">
      <alignment horizontal="center"/>
    </xf>
    <xf numFmtId="1" fontId="11" fillId="0" borderId="29" xfId="0" applyNumberFormat="1" applyFont="1" applyFill="1" applyBorder="1" applyAlignment="1">
      <alignment horizontal="center"/>
    </xf>
    <xf numFmtId="1" fontId="11" fillId="0" borderId="19" xfId="0" applyNumberFormat="1" applyFont="1" applyFill="1" applyBorder="1" applyAlignment="1">
      <alignment horizontal="center"/>
    </xf>
    <xf numFmtId="0" fontId="11" fillId="3" borderId="16" xfId="0" applyFont="1" applyFill="1" applyBorder="1" applyAlignment="1">
      <alignment horizontal="center"/>
    </xf>
    <xf numFmtId="0" fontId="11" fillId="18" borderId="1" xfId="0" applyFont="1" applyFill="1" applyBorder="1" applyAlignment="1">
      <alignment horizontal="center"/>
    </xf>
    <xf numFmtId="0" fontId="11" fillId="18" borderId="17" xfId="0" applyFont="1" applyFill="1" applyBorder="1" applyAlignment="1">
      <alignment horizontal="center"/>
    </xf>
    <xf numFmtId="0" fontId="11" fillId="21" borderId="14" xfId="0" applyFont="1" applyFill="1" applyBorder="1" applyAlignment="1">
      <alignment horizontal="center"/>
    </xf>
    <xf numFmtId="0" fontId="11" fillId="21" borderId="6" xfId="0" applyFont="1" applyFill="1" applyBorder="1" applyAlignment="1">
      <alignment horizontal="center"/>
    </xf>
    <xf numFmtId="0" fontId="11" fillId="21" borderId="3" xfId="0" applyFont="1" applyFill="1" applyBorder="1" applyAlignment="1">
      <alignment horizontal="center"/>
    </xf>
    <xf numFmtId="1" fontId="11" fillId="21" borderId="15" xfId="0" applyNumberFormat="1" applyFont="1" applyFill="1" applyBorder="1" applyAlignment="1">
      <alignment horizontal="center"/>
    </xf>
    <xf numFmtId="0" fontId="11" fillId="21" borderId="15" xfId="0" applyFont="1" applyFill="1" applyBorder="1" applyAlignment="1">
      <alignment horizontal="center"/>
    </xf>
    <xf numFmtId="164" fontId="11" fillId="20" borderId="1" xfId="0" applyNumberFormat="1" applyFont="1" applyFill="1" applyBorder="1" applyAlignment="1">
      <alignment horizontal="center"/>
    </xf>
    <xf numFmtId="164" fontId="11" fillId="0" borderId="21" xfId="0" applyNumberFormat="1" applyFont="1" applyFill="1" applyBorder="1" applyAlignment="1">
      <alignment horizontal="center"/>
    </xf>
    <xf numFmtId="0" fontId="11" fillId="19" borderId="16" xfId="0" applyFont="1" applyFill="1" applyBorder="1" applyAlignment="1">
      <alignment horizontal="center"/>
    </xf>
    <xf numFmtId="0" fontId="11" fillId="19" borderId="17" xfId="0" applyFont="1" applyFill="1" applyBorder="1" applyAlignment="1">
      <alignment horizontal="center"/>
    </xf>
    <xf numFmtId="0" fontId="11" fillId="19" borderId="4" xfId="0" applyFont="1" applyFill="1" applyBorder="1" applyAlignment="1">
      <alignment horizontal="center"/>
    </xf>
    <xf numFmtId="0" fontId="11" fillId="20" borderId="16" xfId="0" applyFont="1" applyFill="1" applyBorder="1" applyAlignment="1">
      <alignment horizontal="center"/>
    </xf>
    <xf numFmtId="0" fontId="11" fillId="20" borderId="28" xfId="0" applyFont="1" applyFill="1" applyBorder="1" applyAlignment="1">
      <alignment horizontal="center"/>
    </xf>
    <xf numFmtId="0" fontId="11" fillId="20" borderId="17" xfId="0" applyFont="1" applyFill="1" applyBorder="1" applyAlignment="1">
      <alignment horizontal="center"/>
    </xf>
    <xf numFmtId="0" fontId="11" fillId="20" borderId="4" xfId="0" applyFont="1" applyFill="1" applyBorder="1" applyAlignment="1">
      <alignment horizontal="center"/>
    </xf>
    <xf numFmtId="0" fontId="11" fillId="0" borderId="18" xfId="0" applyFont="1" applyFill="1" applyBorder="1" applyAlignment="1">
      <alignment horizontal="center"/>
    </xf>
    <xf numFmtId="0" fontId="11" fillId="0" borderId="29" xfId="0" applyFont="1" applyFill="1" applyBorder="1" applyAlignment="1">
      <alignment horizontal="center"/>
    </xf>
    <xf numFmtId="0" fontId="11" fillId="0" borderId="19" xfId="0" applyFont="1" applyFill="1" applyBorder="1" applyAlignment="1">
      <alignment horizontal="center"/>
    </xf>
    <xf numFmtId="0" fontId="11" fillId="0" borderId="23" xfId="0" applyFont="1" applyFill="1" applyBorder="1" applyAlignment="1">
      <alignment horizontal="center"/>
    </xf>
    <xf numFmtId="0" fontId="11" fillId="21" borderId="45" xfId="0" applyFont="1" applyFill="1" applyBorder="1" applyAlignment="1">
      <alignment horizontal="center"/>
    </xf>
    <xf numFmtId="0" fontId="0" fillId="17" borderId="46" xfId="0" applyFill="1" applyBorder="1" applyAlignment="1">
      <alignment horizontal="center"/>
    </xf>
    <xf numFmtId="0" fontId="0" fillId="4" borderId="46" xfId="0" applyFill="1" applyBorder="1" applyAlignment="1">
      <alignment horizontal="center"/>
    </xf>
    <xf numFmtId="0" fontId="11" fillId="18" borderId="46" xfId="0" applyFont="1" applyFill="1" applyBorder="1" applyAlignment="1">
      <alignment horizontal="center"/>
    </xf>
    <xf numFmtId="0" fontId="11" fillId="13" borderId="46" xfId="0" applyFont="1" applyFill="1" applyBorder="1" applyAlignment="1">
      <alignment horizontal="center"/>
    </xf>
    <xf numFmtId="0" fontId="0" fillId="19" borderId="46" xfId="0" applyFill="1" applyBorder="1" applyAlignment="1">
      <alignment horizontal="center"/>
    </xf>
    <xf numFmtId="0" fontId="0" fillId="20" borderId="46" xfId="0" applyFill="1" applyBorder="1" applyAlignment="1">
      <alignment horizontal="center"/>
    </xf>
    <xf numFmtId="0" fontId="0" fillId="0" borderId="41" xfId="0" applyFill="1" applyBorder="1" applyAlignment="1">
      <alignment horizontal="center"/>
    </xf>
    <xf numFmtId="0" fontId="1" fillId="0" borderId="44" xfId="0" applyFont="1" applyBorder="1"/>
    <xf numFmtId="0" fontId="0" fillId="0" borderId="16" xfId="0" applyBorder="1"/>
    <xf numFmtId="0" fontId="3" fillId="0" borderId="43" xfId="0" applyFont="1" applyBorder="1" applyAlignment="1">
      <alignment horizontal="center"/>
    </xf>
    <xf numFmtId="0" fontId="0" fillId="0" borderId="17" xfId="0" applyBorder="1"/>
    <xf numFmtId="0" fontId="3" fillId="21" borderId="35" xfId="0" applyFont="1" applyFill="1" applyBorder="1" applyAlignment="1">
      <alignment horizontal="center"/>
    </xf>
    <xf numFmtId="0" fontId="3" fillId="21" borderId="26" xfId="0" applyFont="1" applyFill="1" applyBorder="1" applyAlignment="1">
      <alignment horizontal="center"/>
    </xf>
    <xf numFmtId="0" fontId="3" fillId="21" borderId="50" xfId="0" applyFont="1" applyFill="1" applyBorder="1" applyAlignment="1">
      <alignment horizontal="center"/>
    </xf>
    <xf numFmtId="0" fontId="3" fillId="17" borderId="35" xfId="0" applyFont="1" applyFill="1" applyBorder="1" applyAlignment="1">
      <alignment horizontal="center"/>
    </xf>
    <xf numFmtId="0" fontId="3" fillId="17" borderId="26" xfId="0" applyFont="1" applyFill="1" applyBorder="1" applyAlignment="1">
      <alignment horizontal="center"/>
    </xf>
    <xf numFmtId="0" fontId="3" fillId="17" borderId="50" xfId="0" applyFont="1" applyFill="1" applyBorder="1" applyAlignment="1">
      <alignment horizontal="center"/>
    </xf>
    <xf numFmtId="0" fontId="3" fillId="4" borderId="35" xfId="0" applyFont="1" applyFill="1" applyBorder="1" applyAlignment="1">
      <alignment horizontal="center"/>
    </xf>
    <xf numFmtId="0" fontId="3" fillId="4" borderId="26" xfId="0" applyFont="1" applyFill="1" applyBorder="1" applyAlignment="1">
      <alignment horizontal="center"/>
    </xf>
    <xf numFmtId="0" fontId="3" fillId="4" borderId="50" xfId="0" applyFont="1" applyFill="1" applyBorder="1" applyAlignment="1">
      <alignment horizontal="center"/>
    </xf>
    <xf numFmtId="0" fontId="3" fillId="18" borderId="35" xfId="0" applyFont="1" applyFill="1" applyBorder="1" applyAlignment="1">
      <alignment horizontal="center"/>
    </xf>
    <xf numFmtId="0" fontId="3" fillId="18" borderId="26" xfId="0" applyFont="1" applyFill="1" applyBorder="1" applyAlignment="1">
      <alignment horizontal="center"/>
    </xf>
    <xf numFmtId="0" fontId="3" fillId="18" borderId="50" xfId="0" applyFont="1" applyFill="1" applyBorder="1" applyAlignment="1">
      <alignment horizontal="center"/>
    </xf>
    <xf numFmtId="0" fontId="3" fillId="13" borderId="35" xfId="0" applyFont="1" applyFill="1" applyBorder="1" applyAlignment="1">
      <alignment horizontal="center"/>
    </xf>
    <xf numFmtId="0" fontId="3" fillId="13" borderId="26" xfId="0" applyFont="1" applyFill="1" applyBorder="1" applyAlignment="1">
      <alignment horizontal="center"/>
    </xf>
    <xf numFmtId="0" fontId="3" fillId="13" borderId="50" xfId="0" applyFont="1" applyFill="1" applyBorder="1" applyAlignment="1">
      <alignment horizontal="center"/>
    </xf>
    <xf numFmtId="0" fontId="3" fillId="19" borderId="35" xfId="0" applyFont="1" applyFill="1" applyBorder="1" applyAlignment="1">
      <alignment horizontal="center"/>
    </xf>
    <xf numFmtId="0" fontId="3" fillId="19" borderId="26" xfId="0" applyFont="1" applyFill="1" applyBorder="1" applyAlignment="1">
      <alignment horizontal="center"/>
    </xf>
    <xf numFmtId="0" fontId="3" fillId="19" borderId="50" xfId="0" applyFont="1" applyFill="1" applyBorder="1" applyAlignment="1">
      <alignment horizontal="center"/>
    </xf>
    <xf numFmtId="0" fontId="3" fillId="20" borderId="35" xfId="0" applyFont="1" applyFill="1" applyBorder="1" applyAlignment="1">
      <alignment horizontal="center"/>
    </xf>
    <xf numFmtId="0" fontId="3" fillId="20" borderId="26" xfId="0" applyFont="1" applyFill="1" applyBorder="1" applyAlignment="1">
      <alignment horizontal="center"/>
    </xf>
    <xf numFmtId="0" fontId="3" fillId="20" borderId="50" xfId="0" applyFont="1" applyFill="1" applyBorder="1" applyAlignment="1">
      <alignment horizontal="center"/>
    </xf>
    <xf numFmtId="0" fontId="3" fillId="0" borderId="35" xfId="0" applyFont="1" applyBorder="1" applyAlignment="1">
      <alignment horizontal="center"/>
    </xf>
    <xf numFmtId="0" fontId="3" fillId="0" borderId="26" xfId="0" applyFont="1" applyBorder="1" applyAlignment="1">
      <alignment horizontal="center"/>
    </xf>
    <xf numFmtId="0" fontId="3" fillId="0" borderId="50" xfId="0" applyFont="1" applyBorder="1" applyAlignment="1">
      <alignment horizontal="center"/>
    </xf>
    <xf numFmtId="0" fontId="3" fillId="22" borderId="61" xfId="0" applyFont="1" applyFill="1" applyBorder="1" applyAlignment="1">
      <alignment horizontal="center"/>
    </xf>
    <xf numFmtId="0" fontId="3" fillId="22" borderId="46" xfId="0" applyFont="1" applyFill="1" applyBorder="1" applyAlignment="1">
      <alignment horizontal="center"/>
    </xf>
    <xf numFmtId="0" fontId="3" fillId="22" borderId="16" xfId="0" applyFont="1" applyFill="1" applyBorder="1" applyAlignment="1">
      <alignment horizontal="center"/>
    </xf>
    <xf numFmtId="0" fontId="3" fillId="22" borderId="1" xfId="0" applyFont="1" applyFill="1" applyBorder="1" applyAlignment="1">
      <alignment horizontal="center"/>
    </xf>
    <xf numFmtId="0" fontId="3" fillId="22" borderId="17" xfId="0" applyFont="1" applyFill="1" applyBorder="1" applyAlignment="1">
      <alignment horizont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49" fontId="4" fillId="0" borderId="62" xfId="0" applyNumberFormat="1" applyFont="1" applyBorder="1" applyAlignment="1">
      <alignment horizontal="center" vertical="center"/>
    </xf>
    <xf numFmtId="1" fontId="11" fillId="0" borderId="64" xfId="0" applyNumberFormat="1" applyFont="1" applyFill="1" applyBorder="1" applyAlignment="1">
      <alignment horizontal="center"/>
    </xf>
    <xf numFmtId="0" fontId="11" fillId="17" borderId="1" xfId="0" applyFont="1" applyFill="1" applyBorder="1" applyAlignment="1">
      <alignment horizontal="center"/>
    </xf>
    <xf numFmtId="0" fontId="11" fillId="4" borderId="1" xfId="0" applyFont="1" applyFill="1" applyBorder="1" applyAlignment="1">
      <alignment horizontal="center"/>
    </xf>
    <xf numFmtId="0" fontId="11" fillId="19" borderId="1" xfId="0" applyFont="1" applyFill="1" applyBorder="1" applyAlignment="1">
      <alignment horizontal="center"/>
    </xf>
    <xf numFmtId="0" fontId="11" fillId="20" borderId="1" xfId="0" applyFont="1" applyFill="1" applyBorder="1" applyAlignment="1">
      <alignment horizontal="center"/>
    </xf>
    <xf numFmtId="1" fontId="11" fillId="0" borderId="18" xfId="0" applyNumberFormat="1" applyFont="1" applyFill="1" applyBorder="1" applyAlignment="1">
      <alignment horizontal="center"/>
    </xf>
    <xf numFmtId="1" fontId="11" fillId="0" borderId="21" xfId="0" applyNumberFormat="1" applyFont="1" applyFill="1" applyBorder="1" applyAlignment="1">
      <alignment horizontal="center"/>
    </xf>
    <xf numFmtId="1" fontId="11" fillId="21" borderId="63" xfId="0" applyNumberFormat="1" applyFont="1" applyFill="1" applyBorder="1" applyAlignment="1">
      <alignment horizontal="center"/>
    </xf>
    <xf numFmtId="1" fontId="11" fillId="17" borderId="63" xfId="0" applyNumberFormat="1" applyFont="1" applyFill="1" applyBorder="1" applyAlignment="1">
      <alignment horizontal="center"/>
    </xf>
    <xf numFmtId="1" fontId="11" fillId="4" borderId="63" xfId="0" applyNumberFormat="1" applyFont="1" applyFill="1" applyBorder="1" applyAlignment="1">
      <alignment horizontal="center"/>
    </xf>
    <xf numFmtId="1" fontId="11" fillId="18" borderId="63" xfId="0" applyNumberFormat="1" applyFont="1" applyFill="1" applyBorder="1" applyAlignment="1">
      <alignment horizontal="center"/>
    </xf>
    <xf numFmtId="1" fontId="11" fillId="13" borderId="63" xfId="0" applyNumberFormat="1" applyFont="1" applyFill="1" applyBorder="1" applyAlignment="1">
      <alignment horizontal="center"/>
    </xf>
    <xf numFmtId="1" fontId="11" fillId="19" borderId="63" xfId="0" applyNumberFormat="1" applyFont="1" applyFill="1" applyBorder="1" applyAlignment="1">
      <alignment horizontal="center"/>
    </xf>
    <xf numFmtId="1" fontId="11" fillId="20" borderId="63" xfId="0" applyNumberFormat="1" applyFont="1" applyFill="1" applyBorder="1" applyAlignment="1">
      <alignment horizontal="center"/>
    </xf>
    <xf numFmtId="0" fontId="0" fillId="21" borderId="57" xfId="0" applyFill="1" applyBorder="1" applyAlignment="1">
      <alignment horizontal="center"/>
    </xf>
    <xf numFmtId="0" fontId="0" fillId="21" borderId="34" xfId="0" applyFill="1" applyBorder="1" applyAlignment="1">
      <alignment horizontal="center"/>
    </xf>
    <xf numFmtId="0" fontId="0" fillId="18" borderId="16" xfId="0" applyFill="1" applyBorder="1" applyAlignment="1">
      <alignment horizontal="center"/>
    </xf>
    <xf numFmtId="0" fontId="0" fillId="18" borderId="1" xfId="0" applyFill="1" applyBorder="1" applyAlignment="1">
      <alignment horizontal="center"/>
    </xf>
    <xf numFmtId="0" fontId="0" fillId="13" borderId="16" xfId="0" applyFill="1" applyBorder="1" applyAlignment="1">
      <alignment horizontal="center"/>
    </xf>
    <xf numFmtId="0" fontId="0" fillId="13" borderId="1" xfId="0" applyFill="1" applyBorder="1" applyAlignment="1">
      <alignment horizontal="center"/>
    </xf>
    <xf numFmtId="0" fontId="0" fillId="0" borderId="18" xfId="0" applyBorder="1" applyAlignment="1">
      <alignment horizontal="center"/>
    </xf>
    <xf numFmtId="0" fontId="0" fillId="0" borderId="21" xfId="0" applyBorder="1" applyAlignment="1">
      <alignment horizontal="center"/>
    </xf>
    <xf numFmtId="0" fontId="1" fillId="22" borderId="46" xfId="0" applyFont="1" applyFill="1" applyBorder="1" applyAlignment="1">
      <alignment horizontal="center"/>
    </xf>
    <xf numFmtId="0" fontId="1" fillId="22" borderId="41" xfId="0" applyFont="1" applyFill="1" applyBorder="1" applyAlignment="1">
      <alignment horizontal="center"/>
    </xf>
    <xf numFmtId="0" fontId="18" fillId="0" borderId="0" xfId="0" applyFont="1"/>
    <xf numFmtId="2" fontId="0" fillId="21" borderId="57" xfId="0" applyNumberFormat="1" applyFill="1" applyBorder="1" applyAlignment="1">
      <alignment horizontal="center"/>
    </xf>
    <xf numFmtId="2" fontId="0" fillId="17" borderId="16" xfId="0" applyNumberFormat="1" applyFill="1" applyBorder="1" applyAlignment="1">
      <alignment horizontal="center"/>
    </xf>
    <xf numFmtId="2" fontId="0" fillId="4" borderId="16" xfId="0" applyNumberFormat="1" applyFill="1" applyBorder="1" applyAlignment="1">
      <alignment horizontal="center"/>
    </xf>
    <xf numFmtId="2" fontId="0" fillId="18" borderId="16" xfId="0" applyNumberFormat="1" applyFill="1" applyBorder="1" applyAlignment="1">
      <alignment horizontal="center"/>
    </xf>
    <xf numFmtId="2" fontId="0" fillId="13" borderId="16" xfId="0" applyNumberFormat="1" applyFill="1" applyBorder="1" applyAlignment="1">
      <alignment horizontal="center"/>
    </xf>
    <xf numFmtId="2" fontId="0" fillId="19" borderId="16" xfId="0" applyNumberFormat="1" applyFill="1" applyBorder="1" applyAlignment="1">
      <alignment horizontal="center"/>
    </xf>
    <xf numFmtId="2" fontId="0" fillId="20" borderId="16" xfId="0" applyNumberFormat="1" applyFill="1" applyBorder="1" applyAlignment="1">
      <alignment horizontal="center"/>
    </xf>
    <xf numFmtId="2" fontId="0" fillId="0" borderId="18" xfId="0" applyNumberFormat="1" applyBorder="1" applyAlignment="1">
      <alignment horizontal="center"/>
    </xf>
    <xf numFmtId="0" fontId="1" fillId="21" borderId="33" xfId="0" applyFont="1" applyFill="1" applyBorder="1"/>
    <xf numFmtId="0" fontId="1" fillId="21" borderId="29" xfId="0" applyFont="1" applyFill="1" applyBorder="1"/>
    <xf numFmtId="164" fontId="1" fillId="21" borderId="60" xfId="0" applyNumberFormat="1" applyFont="1" applyFill="1" applyBorder="1"/>
    <xf numFmtId="164" fontId="1" fillId="17" borderId="33" xfId="0" applyNumberFormat="1" applyFont="1" applyFill="1" applyBorder="1"/>
    <xf numFmtId="164" fontId="1" fillId="17" borderId="29" xfId="0" applyNumberFormat="1" applyFont="1" applyFill="1" applyBorder="1"/>
    <xf numFmtId="164" fontId="1" fillId="17" borderId="60" xfId="0" applyNumberFormat="1" applyFont="1" applyFill="1" applyBorder="1"/>
    <xf numFmtId="164" fontId="1" fillId="4" borderId="33" xfId="0" applyNumberFormat="1" applyFont="1" applyFill="1" applyBorder="1"/>
    <xf numFmtId="164" fontId="1" fillId="4" borderId="29" xfId="0" applyNumberFormat="1" applyFont="1" applyFill="1" applyBorder="1"/>
    <xf numFmtId="164" fontId="1" fillId="4" borderId="60" xfId="0" applyNumberFormat="1" applyFont="1" applyFill="1" applyBorder="1"/>
    <xf numFmtId="164" fontId="1" fillId="18" borderId="33" xfId="0" applyNumberFormat="1" applyFont="1" applyFill="1" applyBorder="1"/>
    <xf numFmtId="164" fontId="1" fillId="18" borderId="29" xfId="0" applyNumberFormat="1" applyFont="1" applyFill="1" applyBorder="1"/>
    <xf numFmtId="164" fontId="1" fillId="18" borderId="60" xfId="0" applyNumberFormat="1" applyFont="1" applyFill="1" applyBorder="1"/>
    <xf numFmtId="164" fontId="1" fillId="23" borderId="33" xfId="0" applyNumberFormat="1" applyFont="1" applyFill="1" applyBorder="1"/>
    <xf numFmtId="164" fontId="1" fillId="23" borderId="29" xfId="0" applyNumberFormat="1" applyFont="1" applyFill="1" applyBorder="1"/>
    <xf numFmtId="164" fontId="1" fillId="23" borderId="60" xfId="0" applyNumberFormat="1" applyFont="1" applyFill="1" applyBorder="1"/>
    <xf numFmtId="164" fontId="1" fillId="19" borderId="33" xfId="0" applyNumberFormat="1" applyFont="1" applyFill="1" applyBorder="1"/>
    <xf numFmtId="164" fontId="1" fillId="19" borderId="29" xfId="0" applyNumberFormat="1" applyFont="1" applyFill="1" applyBorder="1"/>
    <xf numFmtId="164" fontId="1" fillId="19" borderId="60" xfId="0" applyNumberFormat="1" applyFont="1" applyFill="1" applyBorder="1"/>
    <xf numFmtId="164" fontId="1" fillId="14" borderId="33" xfId="0" applyNumberFormat="1" applyFont="1" applyFill="1" applyBorder="1"/>
    <xf numFmtId="164" fontId="1" fillId="14" borderId="29" xfId="0" applyNumberFormat="1" applyFont="1" applyFill="1" applyBorder="1"/>
    <xf numFmtId="164" fontId="1" fillId="14" borderId="60" xfId="0" applyNumberFormat="1" applyFont="1" applyFill="1" applyBorder="1"/>
    <xf numFmtId="164" fontId="1" fillId="0" borderId="33" xfId="0" applyNumberFormat="1" applyFont="1" applyBorder="1"/>
    <xf numFmtId="164" fontId="1" fillId="0" borderId="29" xfId="0" applyNumberFormat="1" applyFont="1" applyBorder="1"/>
    <xf numFmtId="164" fontId="1" fillId="0" borderId="60" xfId="0" applyNumberFormat="1" applyFont="1" applyBorder="1"/>
    <xf numFmtId="0" fontId="9" fillId="0" borderId="0" xfId="0" applyFont="1"/>
    <xf numFmtId="0" fontId="9" fillId="0" borderId="40" xfId="0" applyFont="1" applyBorder="1" applyAlignment="1">
      <alignment horizontal="center"/>
    </xf>
    <xf numFmtId="0" fontId="0" fillId="21" borderId="66" xfId="0" applyFill="1" applyBorder="1" applyAlignment="1">
      <alignment horizontal="center"/>
    </xf>
    <xf numFmtId="0" fontId="0" fillId="18" borderId="4" xfId="0" applyFill="1" applyBorder="1" applyAlignment="1">
      <alignment horizontal="center"/>
    </xf>
    <xf numFmtId="0" fontId="0" fillId="13" borderId="4" xfId="0" applyFill="1" applyBorder="1" applyAlignment="1">
      <alignment horizontal="center"/>
    </xf>
    <xf numFmtId="0" fontId="0" fillId="0" borderId="23" xfId="0" applyBorder="1" applyAlignment="1">
      <alignment horizontal="center"/>
    </xf>
    <xf numFmtId="1" fontId="6" fillId="21" borderId="42" xfId="0" applyNumberFormat="1" applyFont="1" applyFill="1" applyBorder="1" applyAlignment="1">
      <alignment horizontal="center"/>
    </xf>
    <xf numFmtId="1" fontId="6" fillId="17" borderId="7" xfId="0" applyNumberFormat="1" applyFont="1" applyFill="1" applyBorder="1" applyAlignment="1">
      <alignment horizontal="center"/>
    </xf>
    <xf numFmtId="1" fontId="6" fillId="4" borderId="7" xfId="0" applyNumberFormat="1" applyFont="1" applyFill="1" applyBorder="1" applyAlignment="1">
      <alignment horizontal="center"/>
    </xf>
    <xf numFmtId="1" fontId="6" fillId="18" borderId="7" xfId="0" applyNumberFormat="1" applyFont="1" applyFill="1" applyBorder="1" applyAlignment="1">
      <alignment horizontal="center"/>
    </xf>
    <xf numFmtId="1" fontId="6" fillId="13" borderId="7" xfId="0" applyNumberFormat="1" applyFont="1" applyFill="1" applyBorder="1" applyAlignment="1">
      <alignment horizontal="center"/>
    </xf>
    <xf numFmtId="1" fontId="6" fillId="19" borderId="7" xfId="0" applyNumberFormat="1" applyFont="1" applyFill="1" applyBorder="1" applyAlignment="1">
      <alignment horizontal="center"/>
    </xf>
    <xf numFmtId="1" fontId="6" fillId="20" borderId="7" xfId="0" applyNumberFormat="1" applyFont="1" applyFill="1" applyBorder="1" applyAlignment="1">
      <alignment horizontal="center"/>
    </xf>
    <xf numFmtId="1" fontId="6" fillId="0" borderId="25" xfId="0" applyNumberFormat="1" applyFont="1" applyFill="1" applyBorder="1" applyAlignment="1">
      <alignment horizontal="center"/>
    </xf>
    <xf numFmtId="1" fontId="11" fillId="21" borderId="14" xfId="0" applyNumberFormat="1" applyFont="1" applyFill="1" applyBorder="1" applyAlignment="1">
      <alignment horizontal="center"/>
    </xf>
    <xf numFmtId="1" fontId="11" fillId="21" borderId="3" xfId="0" applyNumberFormat="1" applyFont="1" applyFill="1" applyBorder="1" applyAlignment="1">
      <alignment horizontal="center"/>
    </xf>
    <xf numFmtId="1" fontId="11" fillId="17" borderId="16" xfId="0" applyNumberFormat="1" applyFont="1" applyFill="1" applyBorder="1" applyAlignment="1">
      <alignment horizontal="center"/>
    </xf>
    <xf numFmtId="1" fontId="11" fillId="17" borderId="1" xfId="0" applyNumberFormat="1" applyFont="1" applyFill="1" applyBorder="1" applyAlignment="1">
      <alignment horizontal="center"/>
    </xf>
    <xf numFmtId="1" fontId="11" fillId="17" borderId="17" xfId="0" applyNumberFormat="1" applyFont="1" applyFill="1" applyBorder="1" applyAlignment="1">
      <alignment horizontal="center"/>
    </xf>
    <xf numFmtId="1" fontId="11" fillId="4" borderId="16" xfId="0" applyNumberFormat="1" applyFont="1" applyFill="1" applyBorder="1" applyAlignment="1">
      <alignment horizontal="center"/>
    </xf>
    <xf numFmtId="1" fontId="11" fillId="4" borderId="1" xfId="0" applyNumberFormat="1" applyFont="1" applyFill="1" applyBorder="1" applyAlignment="1">
      <alignment horizontal="center"/>
    </xf>
    <xf numFmtId="1" fontId="11" fillId="4" borderId="17" xfId="0" applyNumberFormat="1" applyFont="1" applyFill="1" applyBorder="1" applyAlignment="1">
      <alignment horizontal="center"/>
    </xf>
    <xf numFmtId="1" fontId="11" fillId="18" borderId="16" xfId="0" applyNumberFormat="1" applyFont="1" applyFill="1" applyBorder="1" applyAlignment="1">
      <alignment horizontal="center"/>
    </xf>
    <xf numFmtId="1" fontId="11" fillId="18" borderId="1" xfId="0" applyNumberFormat="1" applyFont="1" applyFill="1" applyBorder="1" applyAlignment="1">
      <alignment horizontal="center"/>
    </xf>
    <xf numFmtId="1" fontId="11" fillId="18" borderId="17" xfId="0" applyNumberFormat="1" applyFont="1" applyFill="1" applyBorder="1" applyAlignment="1">
      <alignment horizontal="center"/>
    </xf>
    <xf numFmtId="0" fontId="11" fillId="23" borderId="16" xfId="0" applyFont="1" applyFill="1" applyBorder="1" applyAlignment="1">
      <alignment horizontal="center"/>
    </xf>
    <xf numFmtId="0" fontId="11" fillId="23" borderId="1" xfId="0" applyFont="1" applyFill="1" applyBorder="1" applyAlignment="1">
      <alignment horizontal="center"/>
    </xf>
    <xf numFmtId="0" fontId="11" fillId="23" borderId="17" xfId="0" applyFont="1" applyFill="1" applyBorder="1" applyAlignment="1">
      <alignment horizontal="center"/>
    </xf>
    <xf numFmtId="1" fontId="11" fillId="23" borderId="16" xfId="0" applyNumberFormat="1" applyFont="1" applyFill="1" applyBorder="1" applyAlignment="1">
      <alignment horizontal="center"/>
    </xf>
    <xf numFmtId="1" fontId="11" fillId="23" borderId="1" xfId="0" applyNumberFormat="1" applyFont="1" applyFill="1" applyBorder="1" applyAlignment="1">
      <alignment horizontal="center"/>
    </xf>
    <xf numFmtId="1" fontId="11" fillId="23" borderId="17" xfId="0" applyNumberFormat="1" applyFont="1" applyFill="1" applyBorder="1" applyAlignment="1">
      <alignment horizontal="center"/>
    </xf>
    <xf numFmtId="1" fontId="11" fillId="19" borderId="16" xfId="0" applyNumberFormat="1" applyFont="1" applyFill="1" applyBorder="1" applyAlignment="1">
      <alignment horizontal="center"/>
    </xf>
    <xf numFmtId="1" fontId="11" fillId="19" borderId="1" xfId="0" applyNumberFormat="1" applyFont="1" applyFill="1" applyBorder="1" applyAlignment="1">
      <alignment horizontal="center"/>
    </xf>
    <xf numFmtId="1" fontId="11" fillId="19" borderId="17" xfId="0" applyNumberFormat="1" applyFont="1" applyFill="1" applyBorder="1" applyAlignment="1">
      <alignment horizontal="center"/>
    </xf>
    <xf numFmtId="1" fontId="11" fillId="20" borderId="16" xfId="0" applyNumberFormat="1" applyFont="1" applyFill="1" applyBorder="1" applyAlignment="1">
      <alignment horizontal="center"/>
    </xf>
    <xf numFmtId="1" fontId="11" fillId="20" borderId="1" xfId="0" applyNumberFormat="1" applyFont="1" applyFill="1" applyBorder="1" applyAlignment="1">
      <alignment horizontal="center"/>
    </xf>
    <xf numFmtId="1" fontId="11" fillId="20" borderId="17" xfId="0" applyNumberFormat="1" applyFont="1" applyFill="1" applyBorder="1" applyAlignment="1">
      <alignment horizontal="center"/>
    </xf>
    <xf numFmtId="0" fontId="11" fillId="0" borderId="21" xfId="0" applyFont="1" applyFill="1" applyBorder="1" applyAlignment="1">
      <alignment horizontal="center"/>
    </xf>
    <xf numFmtId="1" fontId="6" fillId="21" borderId="67" xfId="0" applyNumberFormat="1" applyFont="1" applyFill="1" applyBorder="1" applyAlignment="1">
      <alignment horizontal="center"/>
    </xf>
    <xf numFmtId="1" fontId="6" fillId="17" borderId="56" xfId="0" applyNumberFormat="1" applyFont="1" applyFill="1" applyBorder="1" applyAlignment="1">
      <alignment horizontal="center"/>
    </xf>
    <xf numFmtId="1" fontId="6" fillId="4" borderId="56" xfId="0" applyNumberFormat="1" applyFont="1" applyFill="1" applyBorder="1" applyAlignment="1">
      <alignment horizontal="center"/>
    </xf>
    <xf numFmtId="1" fontId="6" fillId="18" borderId="56" xfId="0" applyNumberFormat="1" applyFont="1" applyFill="1" applyBorder="1" applyAlignment="1">
      <alignment horizontal="center"/>
    </xf>
    <xf numFmtId="1" fontId="6" fillId="13" borderId="56" xfId="0" applyNumberFormat="1" applyFont="1" applyFill="1" applyBorder="1" applyAlignment="1">
      <alignment horizontal="center"/>
    </xf>
    <xf numFmtId="1" fontId="6" fillId="19" borderId="56" xfId="0" applyNumberFormat="1" applyFont="1" applyFill="1" applyBorder="1" applyAlignment="1">
      <alignment horizontal="center"/>
    </xf>
    <xf numFmtId="1" fontId="6" fillId="20" borderId="56" xfId="0" applyNumberFormat="1" applyFont="1" applyFill="1" applyBorder="1" applyAlignment="1">
      <alignment horizontal="center"/>
    </xf>
    <xf numFmtId="1" fontId="6" fillId="0" borderId="60" xfId="0" applyNumberFormat="1" applyFont="1" applyFill="1" applyBorder="1" applyAlignment="1">
      <alignment horizontal="center"/>
    </xf>
    <xf numFmtId="0" fontId="4" fillId="0" borderId="65" xfId="0" applyFont="1" applyBorder="1" applyAlignment="1">
      <alignment horizontal="center"/>
    </xf>
    <xf numFmtId="0" fontId="7" fillId="0" borderId="43" xfId="0" applyFont="1" applyBorder="1" applyAlignment="1">
      <alignment horizontal="center" vertical="center"/>
    </xf>
    <xf numFmtId="0" fontId="7" fillId="0" borderId="13" xfId="0" applyFont="1" applyBorder="1" applyAlignment="1">
      <alignment horizontal="center" vertical="center"/>
    </xf>
    <xf numFmtId="9" fontId="1" fillId="21" borderId="59" xfId="2" applyFont="1" applyFill="1" applyBorder="1" applyAlignment="1">
      <alignment horizontal="center"/>
    </xf>
    <xf numFmtId="9" fontId="1" fillId="17" borderId="46" xfId="2" applyFont="1" applyFill="1" applyBorder="1" applyAlignment="1">
      <alignment horizontal="center"/>
    </xf>
    <xf numFmtId="9" fontId="1" fillId="4" borderId="46" xfId="2" applyFont="1" applyFill="1" applyBorder="1" applyAlignment="1">
      <alignment horizontal="center"/>
    </xf>
    <xf numFmtId="9" fontId="1" fillId="18" borderId="46" xfId="2" applyFont="1" applyFill="1" applyBorder="1" applyAlignment="1">
      <alignment horizontal="center"/>
    </xf>
    <xf numFmtId="9" fontId="1" fillId="13" borderId="46" xfId="2" applyFont="1" applyFill="1" applyBorder="1" applyAlignment="1">
      <alignment horizontal="center"/>
    </xf>
    <xf numFmtId="9" fontId="1" fillId="19" borderId="46" xfId="2" applyFont="1" applyFill="1" applyBorder="1" applyAlignment="1">
      <alignment horizontal="center"/>
    </xf>
    <xf numFmtId="9" fontId="1" fillId="20" borderId="46" xfId="2" applyFont="1" applyFill="1" applyBorder="1" applyAlignment="1">
      <alignment horizontal="center"/>
    </xf>
    <xf numFmtId="9" fontId="1" fillId="0" borderId="41" xfId="2" applyFont="1" applyBorder="1" applyAlignment="1">
      <alignment horizontal="center"/>
    </xf>
    <xf numFmtId="164" fontId="0" fillId="21" borderId="58" xfId="0" applyNumberFormat="1" applyFont="1" applyFill="1" applyBorder="1" applyAlignment="1">
      <alignment horizontal="center"/>
    </xf>
    <xf numFmtId="164" fontId="0" fillId="17" borderId="17" xfId="0" applyNumberFormat="1" applyFont="1" applyFill="1" applyBorder="1" applyAlignment="1">
      <alignment horizontal="center"/>
    </xf>
    <xf numFmtId="164" fontId="0" fillId="4" borderId="17" xfId="0" applyNumberFormat="1" applyFont="1" applyFill="1" applyBorder="1" applyAlignment="1">
      <alignment horizontal="center"/>
    </xf>
    <xf numFmtId="164" fontId="0" fillId="18" borderId="17" xfId="0" applyNumberFormat="1" applyFont="1" applyFill="1" applyBorder="1" applyAlignment="1">
      <alignment horizontal="center"/>
    </xf>
    <xf numFmtId="164" fontId="0" fillId="13" borderId="17" xfId="0" applyNumberFormat="1" applyFont="1" applyFill="1" applyBorder="1" applyAlignment="1">
      <alignment horizontal="center"/>
    </xf>
    <xf numFmtId="164" fontId="0" fillId="19" borderId="17" xfId="0" applyNumberFormat="1" applyFont="1" applyFill="1" applyBorder="1" applyAlignment="1">
      <alignment horizontal="center"/>
    </xf>
    <xf numFmtId="164" fontId="0" fillId="20" borderId="17" xfId="0" applyNumberFormat="1" applyFont="1" applyFill="1" applyBorder="1" applyAlignment="1">
      <alignment horizontal="center"/>
    </xf>
    <xf numFmtId="164" fontId="0" fillId="0" borderId="19" xfId="0" applyNumberFormat="1" applyFont="1" applyBorder="1" applyAlignment="1">
      <alignment horizontal="center"/>
    </xf>
    <xf numFmtId="0" fontId="11" fillId="23" borderId="4" xfId="0" applyFont="1" applyFill="1" applyBorder="1" applyAlignment="1">
      <alignment horizontal="center"/>
    </xf>
    <xf numFmtId="1" fontId="11" fillId="13" borderId="16" xfId="0" applyNumberFormat="1" applyFont="1" applyFill="1" applyBorder="1" applyAlignment="1">
      <alignment horizontal="center"/>
    </xf>
    <xf numFmtId="1" fontId="11" fillId="13" borderId="1" xfId="0" applyNumberFormat="1" applyFont="1" applyFill="1" applyBorder="1" applyAlignment="1">
      <alignment horizontal="center"/>
    </xf>
    <xf numFmtId="1" fontId="11" fillId="13" borderId="17" xfId="0" applyNumberFormat="1" applyFont="1" applyFill="1" applyBorder="1" applyAlignment="1">
      <alignment horizontal="center"/>
    </xf>
    <xf numFmtId="0" fontId="2" fillId="4" borderId="16" xfId="0" applyFont="1" applyFill="1" applyBorder="1" applyAlignment="1">
      <alignment horizontal="center"/>
    </xf>
    <xf numFmtId="0" fontId="2" fillId="4" borderId="28" xfId="0" applyFont="1" applyFill="1" applyBorder="1" applyAlignment="1">
      <alignment horizontal="center"/>
    </xf>
    <xf numFmtId="0" fontId="2" fillId="4" borderId="4" xfId="0" applyFont="1" applyFill="1" applyBorder="1" applyAlignment="1">
      <alignment horizontal="center"/>
    </xf>
    <xf numFmtId="0" fontId="2" fillId="20" borderId="16" xfId="0" applyFont="1" applyFill="1" applyBorder="1" applyAlignment="1">
      <alignment horizontal="center"/>
    </xf>
    <xf numFmtId="0" fontId="2" fillId="20" borderId="28" xfId="0" applyFont="1" applyFill="1" applyBorder="1" applyAlignment="1">
      <alignment horizontal="center"/>
    </xf>
    <xf numFmtId="0" fontId="2" fillId="20" borderId="4" xfId="0" applyFont="1" applyFill="1" applyBorder="1" applyAlignment="1">
      <alignment horizontal="center"/>
    </xf>
    <xf numFmtId="0" fontId="6" fillId="2" borderId="14" xfId="0" applyFont="1" applyFill="1" applyBorder="1" applyAlignment="1">
      <alignment horizontal="center"/>
    </xf>
    <xf numFmtId="164" fontId="6" fillId="2" borderId="27" xfId="0" applyNumberFormat="1" applyFont="1" applyFill="1" applyBorder="1" applyAlignment="1">
      <alignment horizontal="center"/>
    </xf>
    <xf numFmtId="0" fontId="6" fillId="2" borderId="15" xfId="0" applyFont="1" applyFill="1" applyBorder="1" applyAlignment="1">
      <alignment horizontal="center"/>
    </xf>
    <xf numFmtId="2" fontId="11" fillId="2" borderId="9" xfId="0" applyNumberFormat="1" applyFont="1" applyFill="1" applyBorder="1" applyAlignment="1">
      <alignment horizontal="center"/>
    </xf>
    <xf numFmtId="0" fontId="11" fillId="24" borderId="16" xfId="0" applyFont="1" applyFill="1" applyBorder="1" applyAlignment="1">
      <alignment horizontal="center"/>
    </xf>
    <xf numFmtId="0" fontId="11" fillId="24" borderId="4" xfId="0" applyFont="1" applyFill="1" applyBorder="1" applyAlignment="1">
      <alignment horizontal="center"/>
    </xf>
    <xf numFmtId="0" fontId="6" fillId="24" borderId="16" xfId="0" applyFont="1" applyFill="1" applyBorder="1" applyAlignment="1">
      <alignment horizontal="center"/>
    </xf>
    <xf numFmtId="0" fontId="6" fillId="24" borderId="28" xfId="0" applyNumberFormat="1" applyFont="1" applyFill="1" applyBorder="1" applyAlignment="1">
      <alignment horizontal="center"/>
    </xf>
    <xf numFmtId="0" fontId="6" fillId="24" borderId="17" xfId="0" applyFont="1" applyFill="1" applyBorder="1" applyAlignment="1">
      <alignment horizontal="center"/>
    </xf>
    <xf numFmtId="2" fontId="11" fillId="24" borderId="7" xfId="0" applyNumberFormat="1" applyFont="1" applyFill="1" applyBorder="1" applyAlignment="1">
      <alignment horizontal="center"/>
    </xf>
    <xf numFmtId="0" fontId="11" fillId="24" borderId="1" xfId="0" applyFont="1" applyFill="1" applyBorder="1" applyAlignment="1">
      <alignment horizontal="center"/>
    </xf>
    <xf numFmtId="164" fontId="11" fillId="24" borderId="1" xfId="0" applyNumberFormat="1" applyFont="1" applyFill="1" applyBorder="1" applyAlignment="1">
      <alignment horizontal="center"/>
    </xf>
    <xf numFmtId="2" fontId="11" fillId="24" borderId="16" xfId="0" applyNumberFormat="1" applyFont="1" applyFill="1" applyBorder="1" applyAlignment="1">
      <alignment horizontal="center"/>
    </xf>
    <xf numFmtId="2" fontId="11" fillId="24" borderId="1" xfId="0" applyNumberFormat="1" applyFont="1" applyFill="1" applyBorder="1" applyAlignment="1">
      <alignment horizontal="center"/>
    </xf>
    <xf numFmtId="2" fontId="11" fillId="24" borderId="17" xfId="0" applyNumberFormat="1" applyFont="1" applyFill="1" applyBorder="1" applyAlignment="1">
      <alignment horizontal="center"/>
    </xf>
    <xf numFmtId="1" fontId="11" fillId="24" borderId="9" xfId="0" applyNumberFormat="1" applyFont="1" applyFill="1" applyBorder="1" applyAlignment="1">
      <alignment horizontal="center"/>
    </xf>
    <xf numFmtId="1" fontId="11" fillId="24" borderId="27" xfId="0" applyNumberFormat="1" applyFont="1" applyFill="1" applyBorder="1" applyAlignment="1">
      <alignment horizontal="center"/>
    </xf>
    <xf numFmtId="1" fontId="11" fillId="24" borderId="15" xfId="0" applyNumberFormat="1" applyFont="1" applyFill="1" applyBorder="1" applyAlignment="1">
      <alignment horizontal="center"/>
    </xf>
    <xf numFmtId="0" fontId="11" fillId="24" borderId="28" xfId="0" applyFont="1" applyFill="1" applyBorder="1" applyAlignment="1">
      <alignment horizontal="center"/>
    </xf>
    <xf numFmtId="0" fontId="11" fillId="24" borderId="17" xfId="0" applyFont="1" applyFill="1" applyBorder="1" applyAlignment="1">
      <alignment horizontal="center"/>
    </xf>
    <xf numFmtId="0" fontId="2" fillId="24" borderId="16" xfId="0" applyFont="1" applyFill="1" applyBorder="1" applyAlignment="1">
      <alignment horizontal="center"/>
    </xf>
    <xf numFmtId="0" fontId="2" fillId="24" borderId="28" xfId="0" applyFont="1" applyFill="1" applyBorder="1" applyAlignment="1">
      <alignment horizontal="center"/>
    </xf>
    <xf numFmtId="0" fontId="2" fillId="24" borderId="4" xfId="0" applyFont="1" applyFill="1" applyBorder="1" applyAlignment="1">
      <alignment horizontal="center"/>
    </xf>
    <xf numFmtId="0" fontId="11" fillId="24" borderId="14" xfId="0" applyFont="1" applyFill="1" applyBorder="1" applyAlignment="1">
      <alignment horizontal="center"/>
    </xf>
    <xf numFmtId="0" fontId="11" fillId="24" borderId="3" xfId="0" applyFont="1" applyFill="1" applyBorder="1" applyAlignment="1">
      <alignment horizontal="center"/>
    </xf>
    <xf numFmtId="0" fontId="11" fillId="24" borderId="15" xfId="0" applyFont="1" applyFill="1" applyBorder="1" applyAlignment="1">
      <alignment horizontal="center"/>
    </xf>
    <xf numFmtId="1" fontId="6" fillId="24" borderId="14" xfId="0" applyNumberFormat="1" applyFont="1" applyFill="1" applyBorder="1" applyAlignment="1">
      <alignment horizontal="center"/>
    </xf>
    <xf numFmtId="1" fontId="6" fillId="24" borderId="3" xfId="0" applyNumberFormat="1" applyFont="1" applyFill="1" applyBorder="1" applyAlignment="1">
      <alignment horizontal="center"/>
    </xf>
    <xf numFmtId="1" fontId="6" fillId="24" borderId="15" xfId="0" applyNumberFormat="1" applyFont="1" applyFill="1" applyBorder="1" applyAlignment="1">
      <alignment horizontal="center"/>
    </xf>
    <xf numFmtId="1" fontId="6" fillId="24" borderId="27" xfId="0" applyNumberFormat="1" applyFont="1" applyFill="1" applyBorder="1" applyAlignment="1">
      <alignment horizontal="center"/>
    </xf>
    <xf numFmtId="0" fontId="11" fillId="25" borderId="16" xfId="0" applyFont="1" applyFill="1" applyBorder="1" applyAlignment="1">
      <alignment horizontal="center"/>
    </xf>
    <xf numFmtId="0" fontId="11" fillId="25" borderId="4" xfId="0" applyFont="1" applyFill="1" applyBorder="1" applyAlignment="1">
      <alignment horizontal="center"/>
    </xf>
    <xf numFmtId="0" fontId="6" fillId="25" borderId="16" xfId="0" applyFont="1" applyFill="1" applyBorder="1" applyAlignment="1">
      <alignment horizontal="center"/>
    </xf>
    <xf numFmtId="0" fontId="6" fillId="25" borderId="28" xfId="0" applyNumberFormat="1" applyFont="1" applyFill="1" applyBorder="1" applyAlignment="1">
      <alignment horizontal="center"/>
    </xf>
    <xf numFmtId="0" fontId="6" fillId="25" borderId="17" xfId="0" applyFont="1" applyFill="1" applyBorder="1" applyAlignment="1">
      <alignment horizontal="center"/>
    </xf>
    <xf numFmtId="2" fontId="11" fillId="25" borderId="7" xfId="0" applyNumberFormat="1" applyFont="1" applyFill="1" applyBorder="1" applyAlignment="1">
      <alignment horizontal="center"/>
    </xf>
    <xf numFmtId="0" fontId="11" fillId="25" borderId="1" xfId="0" applyFont="1" applyFill="1" applyBorder="1" applyAlignment="1">
      <alignment horizontal="center"/>
    </xf>
    <xf numFmtId="164" fontId="11" fillId="25" borderId="1" xfId="0" applyNumberFormat="1" applyFont="1" applyFill="1" applyBorder="1" applyAlignment="1">
      <alignment horizontal="center"/>
    </xf>
    <xf numFmtId="2" fontId="11" fillId="25" borderId="55" xfId="0" applyNumberFormat="1" applyFont="1" applyFill="1" applyBorder="1" applyAlignment="1">
      <alignment horizontal="center"/>
    </xf>
    <xf numFmtId="2" fontId="11" fillId="25" borderId="1" xfId="0" applyNumberFormat="1" applyFont="1" applyFill="1" applyBorder="1" applyAlignment="1">
      <alignment horizontal="center"/>
    </xf>
    <xf numFmtId="2" fontId="11" fillId="25" borderId="56" xfId="0" applyNumberFormat="1" applyFont="1" applyFill="1" applyBorder="1" applyAlignment="1">
      <alignment horizontal="center"/>
    </xf>
    <xf numFmtId="1" fontId="11" fillId="25" borderId="9" xfId="0" applyNumberFormat="1" applyFont="1" applyFill="1" applyBorder="1" applyAlignment="1">
      <alignment horizontal="center"/>
    </xf>
    <xf numFmtId="1" fontId="11" fillId="25" borderId="27" xfId="0" applyNumberFormat="1" applyFont="1" applyFill="1" applyBorder="1" applyAlignment="1">
      <alignment horizontal="center"/>
    </xf>
    <xf numFmtId="1" fontId="11" fillId="25" borderId="15" xfId="0" applyNumberFormat="1" applyFont="1" applyFill="1" applyBorder="1" applyAlignment="1">
      <alignment horizontal="center"/>
    </xf>
    <xf numFmtId="0" fontId="11" fillId="25" borderId="28" xfId="0" applyFont="1" applyFill="1" applyBorder="1" applyAlignment="1">
      <alignment horizontal="center"/>
    </xf>
    <xf numFmtId="0" fontId="11" fillId="25" borderId="17" xfId="0" applyFont="1" applyFill="1" applyBorder="1" applyAlignment="1">
      <alignment horizontal="center"/>
    </xf>
    <xf numFmtId="0" fontId="2" fillId="25" borderId="16" xfId="0" applyFont="1" applyFill="1" applyBorder="1" applyAlignment="1">
      <alignment horizontal="center"/>
    </xf>
    <xf numFmtId="0" fontId="2" fillId="25" borderId="28" xfId="0" applyFont="1" applyFill="1" applyBorder="1" applyAlignment="1">
      <alignment horizontal="center"/>
    </xf>
    <xf numFmtId="0" fontId="2" fillId="25" borderId="4" xfId="0" applyFont="1" applyFill="1" applyBorder="1" applyAlignment="1">
      <alignment horizontal="center"/>
    </xf>
    <xf numFmtId="0" fontId="11" fillId="25" borderId="14" xfId="0" applyFont="1" applyFill="1" applyBorder="1" applyAlignment="1">
      <alignment horizontal="center"/>
    </xf>
    <xf numFmtId="0" fontId="11" fillId="25" borderId="3" xfId="0" applyFont="1" applyFill="1" applyBorder="1" applyAlignment="1">
      <alignment horizontal="center"/>
    </xf>
    <xf numFmtId="0" fontId="11" fillId="25" borderId="15" xfId="0" applyFont="1" applyFill="1" applyBorder="1" applyAlignment="1">
      <alignment horizontal="center"/>
    </xf>
    <xf numFmtId="1" fontId="6" fillId="25" borderId="14" xfId="0" applyNumberFormat="1" applyFont="1" applyFill="1" applyBorder="1" applyAlignment="1">
      <alignment horizontal="center"/>
    </xf>
    <xf numFmtId="1" fontId="6" fillId="25" borderId="3" xfId="0" applyNumberFormat="1" applyFont="1" applyFill="1" applyBorder="1" applyAlignment="1">
      <alignment horizontal="center"/>
    </xf>
    <xf numFmtId="1" fontId="6" fillId="25" borderId="15" xfId="0" applyNumberFormat="1" applyFont="1" applyFill="1" applyBorder="1" applyAlignment="1">
      <alignment horizontal="center"/>
    </xf>
    <xf numFmtId="1" fontId="6" fillId="25" borderId="27" xfId="0" applyNumberFormat="1" applyFont="1" applyFill="1" applyBorder="1" applyAlignment="1">
      <alignment horizontal="center"/>
    </xf>
    <xf numFmtId="0" fontId="0" fillId="26" borderId="16" xfId="0" applyFill="1" applyBorder="1" applyAlignment="1">
      <alignment horizontal="center"/>
    </xf>
    <xf numFmtId="0" fontId="0" fillId="26" borderId="4" xfId="0" applyFill="1" applyBorder="1" applyAlignment="1">
      <alignment horizontal="center"/>
    </xf>
    <xf numFmtId="0" fontId="1" fillId="26" borderId="16" xfId="0" applyFont="1" applyFill="1" applyBorder="1" applyAlignment="1">
      <alignment horizontal="center"/>
    </xf>
    <xf numFmtId="164" fontId="1" fillId="26" borderId="28" xfId="0" applyNumberFormat="1" applyFont="1" applyFill="1" applyBorder="1" applyAlignment="1">
      <alignment horizontal="center"/>
    </xf>
    <xf numFmtId="0" fontId="1" fillId="26" borderId="17" xfId="0" applyFont="1" applyFill="1" applyBorder="1" applyAlignment="1">
      <alignment horizontal="center"/>
    </xf>
    <xf numFmtId="2" fontId="0" fillId="26" borderId="7" xfId="0" applyNumberFormat="1" applyFill="1" applyBorder="1" applyAlignment="1">
      <alignment horizontal="center"/>
    </xf>
    <xf numFmtId="0" fontId="0" fillId="26" borderId="1" xfId="0" applyFill="1" applyBorder="1" applyAlignment="1">
      <alignment horizontal="center"/>
    </xf>
    <xf numFmtId="164" fontId="11" fillId="26" borderId="1" xfId="0" applyNumberFormat="1" applyFont="1" applyFill="1" applyBorder="1" applyAlignment="1">
      <alignment horizontal="center"/>
    </xf>
    <xf numFmtId="2" fontId="11" fillId="26" borderId="16" xfId="0" applyNumberFormat="1" applyFont="1" applyFill="1" applyBorder="1" applyAlignment="1">
      <alignment horizontal="center"/>
    </xf>
    <xf numFmtId="2" fontId="11" fillId="26" borderId="1" xfId="0" applyNumberFormat="1" applyFont="1" applyFill="1" applyBorder="1" applyAlignment="1">
      <alignment horizontal="center"/>
    </xf>
    <xf numFmtId="2" fontId="11" fillId="26" borderId="17" xfId="0" applyNumberFormat="1" applyFont="1" applyFill="1" applyBorder="1" applyAlignment="1">
      <alignment horizontal="center"/>
    </xf>
    <xf numFmtId="1" fontId="11" fillId="26" borderId="9" xfId="0" applyNumberFormat="1" applyFont="1" applyFill="1" applyBorder="1" applyAlignment="1">
      <alignment horizontal="center"/>
    </xf>
    <xf numFmtId="1" fontId="11" fillId="26" borderId="27" xfId="0" applyNumberFormat="1" applyFont="1" applyFill="1" applyBorder="1" applyAlignment="1">
      <alignment horizontal="center"/>
    </xf>
    <xf numFmtId="1" fontId="11" fillId="26" borderId="15" xfId="0" applyNumberFormat="1" applyFont="1" applyFill="1" applyBorder="1" applyAlignment="1">
      <alignment horizontal="center"/>
    </xf>
    <xf numFmtId="0" fontId="11" fillId="26" borderId="16" xfId="0" applyFont="1" applyFill="1" applyBorder="1" applyAlignment="1">
      <alignment horizontal="center"/>
    </xf>
    <xf numFmtId="0" fontId="11" fillId="26" borderId="28" xfId="0" applyFont="1" applyFill="1" applyBorder="1" applyAlignment="1">
      <alignment horizontal="center"/>
    </xf>
    <xf numFmtId="0" fontId="11" fillId="26" borderId="17" xfId="0" applyFont="1" applyFill="1" applyBorder="1" applyAlignment="1">
      <alignment horizontal="center"/>
    </xf>
    <xf numFmtId="0" fontId="11" fillId="26" borderId="4" xfId="0" applyFont="1" applyFill="1" applyBorder="1" applyAlignment="1">
      <alignment horizontal="center"/>
    </xf>
    <xf numFmtId="0" fontId="11" fillId="26" borderId="14" xfId="0" applyFont="1" applyFill="1" applyBorder="1" applyAlignment="1">
      <alignment horizontal="center"/>
    </xf>
    <xf numFmtId="0" fontId="11" fillId="26" borderId="3" xfId="0" applyFont="1" applyFill="1" applyBorder="1" applyAlignment="1">
      <alignment horizontal="center"/>
    </xf>
    <xf numFmtId="0" fontId="11" fillId="26" borderId="15" xfId="0" applyFont="1" applyFill="1" applyBorder="1" applyAlignment="1">
      <alignment horizontal="center"/>
    </xf>
    <xf numFmtId="1" fontId="6" fillId="26" borderId="14" xfId="0" applyNumberFormat="1" applyFont="1" applyFill="1" applyBorder="1" applyAlignment="1">
      <alignment horizontal="center"/>
    </xf>
    <xf numFmtId="1" fontId="6" fillId="26" borderId="3" xfId="0" applyNumberFormat="1" applyFont="1" applyFill="1" applyBorder="1" applyAlignment="1">
      <alignment horizontal="center"/>
    </xf>
    <xf numFmtId="1" fontId="6" fillId="26" borderId="15" xfId="0" applyNumberFormat="1" applyFont="1" applyFill="1" applyBorder="1" applyAlignment="1">
      <alignment horizontal="center"/>
    </xf>
    <xf numFmtId="1" fontId="6" fillId="26" borderId="27" xfId="0" applyNumberFormat="1" applyFont="1" applyFill="1" applyBorder="1" applyAlignment="1">
      <alignment horizontal="center"/>
    </xf>
    <xf numFmtId="0" fontId="0" fillId="27" borderId="16" xfId="0" applyFill="1" applyBorder="1" applyAlignment="1">
      <alignment horizontal="center"/>
    </xf>
    <xf numFmtId="0" fontId="0" fillId="27" borderId="4" xfId="0" applyFill="1" applyBorder="1" applyAlignment="1">
      <alignment horizontal="center"/>
    </xf>
    <xf numFmtId="0" fontId="1" fillId="27" borderId="16" xfId="0" applyFont="1" applyFill="1" applyBorder="1" applyAlignment="1">
      <alignment horizontal="center"/>
    </xf>
    <xf numFmtId="164" fontId="1" fillId="27" borderId="28" xfId="0" applyNumberFormat="1" applyFont="1" applyFill="1" applyBorder="1" applyAlignment="1">
      <alignment horizontal="center"/>
    </xf>
    <xf numFmtId="0" fontId="1" fillId="27" borderId="17" xfId="0" applyFont="1" applyFill="1" applyBorder="1" applyAlignment="1">
      <alignment horizontal="center"/>
    </xf>
    <xf numFmtId="2" fontId="0" fillId="27" borderId="7" xfId="0" applyNumberFormat="1" applyFill="1" applyBorder="1" applyAlignment="1">
      <alignment horizontal="center"/>
    </xf>
    <xf numFmtId="0" fontId="0" fillId="27" borderId="1" xfId="0" applyFill="1" applyBorder="1" applyAlignment="1">
      <alignment horizontal="center"/>
    </xf>
    <xf numFmtId="164" fontId="11" fillId="27" borderId="1" xfId="0" applyNumberFormat="1" applyFont="1" applyFill="1" applyBorder="1" applyAlignment="1">
      <alignment horizontal="center"/>
    </xf>
    <xf numFmtId="2" fontId="11" fillId="27" borderId="16" xfId="0" applyNumberFormat="1" applyFont="1" applyFill="1" applyBorder="1" applyAlignment="1">
      <alignment horizontal="center"/>
    </xf>
    <xf numFmtId="2" fontId="11" fillId="27" borderId="1" xfId="0" applyNumberFormat="1" applyFont="1" applyFill="1" applyBorder="1" applyAlignment="1">
      <alignment horizontal="center"/>
    </xf>
    <xf numFmtId="2" fontId="11" fillId="27" borderId="17" xfId="0" applyNumberFormat="1" applyFont="1" applyFill="1" applyBorder="1" applyAlignment="1">
      <alignment horizontal="center"/>
    </xf>
    <xf numFmtId="1" fontId="11" fillId="27" borderId="9" xfId="0" applyNumberFormat="1" applyFont="1" applyFill="1" applyBorder="1" applyAlignment="1">
      <alignment horizontal="center"/>
    </xf>
    <xf numFmtId="1" fontId="11" fillId="27" borderId="27" xfId="0" applyNumberFormat="1" applyFont="1" applyFill="1" applyBorder="1" applyAlignment="1">
      <alignment horizontal="center"/>
    </xf>
    <xf numFmtId="1" fontId="11" fillId="27" borderId="15" xfId="0" applyNumberFormat="1" applyFont="1" applyFill="1" applyBorder="1" applyAlignment="1">
      <alignment horizontal="center"/>
    </xf>
    <xf numFmtId="0" fontId="11" fillId="27" borderId="16" xfId="0" applyFont="1" applyFill="1" applyBorder="1" applyAlignment="1">
      <alignment horizontal="center"/>
    </xf>
    <xf numFmtId="0" fontId="11" fillId="27" borderId="28" xfId="0" applyFont="1" applyFill="1" applyBorder="1" applyAlignment="1">
      <alignment horizontal="center"/>
    </xf>
    <xf numFmtId="0" fontId="11" fillId="27" borderId="17" xfId="0" applyFont="1" applyFill="1" applyBorder="1" applyAlignment="1">
      <alignment horizontal="center"/>
    </xf>
    <xf numFmtId="0" fontId="11" fillId="27" borderId="4" xfId="0" applyFont="1" applyFill="1" applyBorder="1" applyAlignment="1">
      <alignment horizontal="center"/>
    </xf>
    <xf numFmtId="0" fontId="11" fillId="27" borderId="14" xfId="0" applyFont="1" applyFill="1" applyBorder="1" applyAlignment="1">
      <alignment horizontal="center"/>
    </xf>
    <xf numFmtId="0" fontId="11" fillId="27" borderId="3" xfId="0" applyFont="1" applyFill="1" applyBorder="1" applyAlignment="1">
      <alignment horizontal="center"/>
    </xf>
    <xf numFmtId="0" fontId="11" fillId="27" borderId="15" xfId="0" applyFont="1" applyFill="1" applyBorder="1" applyAlignment="1">
      <alignment horizontal="center"/>
    </xf>
    <xf numFmtId="1" fontId="6" fillId="27" borderId="14" xfId="0" applyNumberFormat="1" applyFont="1" applyFill="1" applyBorder="1" applyAlignment="1">
      <alignment horizontal="center"/>
    </xf>
    <xf numFmtId="1" fontId="6" fillId="27" borderId="3" xfId="0" applyNumberFormat="1" applyFont="1" applyFill="1" applyBorder="1" applyAlignment="1">
      <alignment horizontal="center"/>
    </xf>
    <xf numFmtId="1" fontId="6" fillId="27" borderId="15" xfId="0" applyNumberFormat="1" applyFont="1" applyFill="1" applyBorder="1" applyAlignment="1">
      <alignment horizontal="center"/>
    </xf>
    <xf numFmtId="1" fontId="6" fillId="27" borderId="27" xfId="0" applyNumberFormat="1" applyFont="1" applyFill="1" applyBorder="1" applyAlignment="1">
      <alignment horizontal="center"/>
    </xf>
    <xf numFmtId="0" fontId="0" fillId="28" borderId="16" xfId="0" applyFill="1" applyBorder="1" applyAlignment="1">
      <alignment horizontal="center"/>
    </xf>
    <xf numFmtId="0" fontId="0" fillId="28" borderId="4" xfId="0" applyFill="1" applyBorder="1" applyAlignment="1">
      <alignment horizontal="center"/>
    </xf>
    <xf numFmtId="0" fontId="1" fillId="28" borderId="16" xfId="0" applyFont="1" applyFill="1" applyBorder="1" applyAlignment="1">
      <alignment horizontal="center"/>
    </xf>
    <xf numFmtId="164" fontId="1" fillId="28" borderId="34" xfId="0" applyNumberFormat="1" applyFont="1" applyFill="1" applyBorder="1" applyAlignment="1">
      <alignment horizontal="center"/>
    </xf>
    <xf numFmtId="164" fontId="1" fillId="28" borderId="28" xfId="0" applyNumberFormat="1" applyFont="1" applyFill="1" applyBorder="1" applyAlignment="1">
      <alignment horizontal="center"/>
    </xf>
    <xf numFmtId="0" fontId="1" fillId="28" borderId="17" xfId="0" applyFont="1" applyFill="1" applyBorder="1" applyAlignment="1">
      <alignment horizontal="center"/>
    </xf>
    <xf numFmtId="0" fontId="0" fillId="28" borderId="1" xfId="0" applyFill="1" applyBorder="1" applyAlignment="1">
      <alignment horizontal="center"/>
    </xf>
    <xf numFmtId="164" fontId="11" fillId="28" borderId="1" xfId="0" applyNumberFormat="1" applyFont="1" applyFill="1" applyBorder="1" applyAlignment="1">
      <alignment horizontal="center"/>
    </xf>
    <xf numFmtId="2" fontId="11" fillId="28" borderId="1" xfId="0" applyNumberFormat="1" applyFont="1" applyFill="1" applyBorder="1" applyAlignment="1">
      <alignment horizontal="center"/>
    </xf>
    <xf numFmtId="0" fontId="1" fillId="28" borderId="1" xfId="0" applyNumberFormat="1" applyFont="1" applyFill="1" applyBorder="1" applyAlignment="1">
      <alignment horizontal="center"/>
    </xf>
    <xf numFmtId="0" fontId="1" fillId="28" borderId="28" xfId="0" applyNumberFormat="1" applyFont="1" applyFill="1" applyBorder="1" applyAlignment="1">
      <alignment horizontal="center"/>
    </xf>
    <xf numFmtId="0" fontId="0" fillId="28" borderId="18" xfId="0" applyFill="1" applyBorder="1" applyAlignment="1">
      <alignment horizontal="center"/>
    </xf>
    <xf numFmtId="0" fontId="0" fillId="28" borderId="23" xfId="0" applyFill="1" applyBorder="1" applyAlignment="1">
      <alignment horizontal="center"/>
    </xf>
    <xf numFmtId="0" fontId="1" fillId="28" borderId="18" xfId="0" applyFont="1" applyFill="1" applyBorder="1" applyAlignment="1">
      <alignment horizontal="center"/>
    </xf>
    <xf numFmtId="1" fontId="1" fillId="28" borderId="21" xfId="0" applyNumberFormat="1" applyFont="1" applyFill="1" applyBorder="1" applyAlignment="1">
      <alignment horizontal="center"/>
    </xf>
    <xf numFmtId="1" fontId="1" fillId="28" borderId="25" xfId="0" applyNumberFormat="1" applyFont="1" applyFill="1" applyBorder="1" applyAlignment="1">
      <alignment horizontal="center"/>
    </xf>
    <xf numFmtId="0" fontId="1" fillId="28" borderId="19" xfId="0" applyFont="1" applyFill="1" applyBorder="1" applyAlignment="1">
      <alignment horizontal="center"/>
    </xf>
    <xf numFmtId="0" fontId="0" fillId="28" borderId="21" xfId="0" applyFill="1" applyBorder="1" applyAlignment="1">
      <alignment horizontal="center"/>
    </xf>
    <xf numFmtId="2" fontId="11" fillId="28" borderId="21" xfId="0" applyNumberFormat="1" applyFont="1" applyFill="1" applyBorder="1" applyAlignment="1">
      <alignment horizontal="center"/>
    </xf>
    <xf numFmtId="0" fontId="0" fillId="28" borderId="17" xfId="0" applyFill="1" applyBorder="1" applyAlignment="1">
      <alignment horizontal="center"/>
    </xf>
    <xf numFmtId="0" fontId="11" fillId="28" borderId="16" xfId="0" applyFont="1" applyFill="1" applyBorder="1" applyAlignment="1">
      <alignment horizontal="center"/>
    </xf>
    <xf numFmtId="0" fontId="11" fillId="28" borderId="34" xfId="0" applyFont="1" applyFill="1" applyBorder="1" applyAlignment="1">
      <alignment horizontal="center"/>
    </xf>
    <xf numFmtId="0" fontId="11" fillId="28" borderId="28" xfId="0" applyFont="1" applyFill="1" applyBorder="1" applyAlignment="1">
      <alignment horizontal="center"/>
    </xf>
    <xf numFmtId="0" fontId="11" fillId="28" borderId="4" xfId="0" applyFont="1" applyFill="1" applyBorder="1" applyAlignment="1">
      <alignment horizontal="center"/>
    </xf>
    <xf numFmtId="0" fontId="11" fillId="28" borderId="1" xfId="0" applyFont="1" applyFill="1" applyBorder="1" applyAlignment="1">
      <alignment horizontal="center"/>
    </xf>
    <xf numFmtId="0" fontId="0" fillId="28" borderId="19" xfId="0" applyFill="1" applyBorder="1" applyAlignment="1">
      <alignment horizontal="center"/>
    </xf>
    <xf numFmtId="0" fontId="11" fillId="28" borderId="14" xfId="0" applyFont="1" applyFill="1" applyBorder="1" applyAlignment="1">
      <alignment horizontal="center"/>
    </xf>
    <xf numFmtId="0" fontId="11" fillId="28" borderId="3" xfId="0" applyFont="1" applyFill="1" applyBorder="1" applyAlignment="1">
      <alignment horizontal="center"/>
    </xf>
    <xf numFmtId="0" fontId="11" fillId="28" borderId="15" xfId="0" applyFont="1" applyFill="1" applyBorder="1" applyAlignment="1">
      <alignment horizontal="center"/>
    </xf>
    <xf numFmtId="0" fontId="0" fillId="29" borderId="14" xfId="0" applyFill="1" applyBorder="1" applyAlignment="1">
      <alignment horizontal="center"/>
    </xf>
    <xf numFmtId="0" fontId="0" fillId="29" borderId="6" xfId="0" applyFill="1" applyBorder="1" applyAlignment="1">
      <alignment horizontal="center"/>
    </xf>
    <xf numFmtId="0" fontId="1" fillId="29" borderId="14" xfId="0" applyNumberFormat="1" applyFont="1" applyFill="1" applyBorder="1" applyAlignment="1">
      <alignment horizontal="center"/>
    </xf>
    <xf numFmtId="0" fontId="1" fillId="29" borderId="3" xfId="0" applyNumberFormat="1" applyFont="1" applyFill="1" applyBorder="1" applyAlignment="1">
      <alignment horizontal="center"/>
    </xf>
    <xf numFmtId="0" fontId="1" fillId="29" borderId="15" xfId="0" applyNumberFormat="1" applyFont="1" applyFill="1" applyBorder="1" applyAlignment="1">
      <alignment horizontal="center"/>
    </xf>
    <xf numFmtId="2" fontId="0" fillId="29" borderId="9" xfId="0" applyNumberFormat="1" applyFill="1" applyBorder="1" applyAlignment="1">
      <alignment horizontal="center"/>
    </xf>
    <xf numFmtId="0" fontId="0" fillId="29" borderId="3" xfId="0" applyFill="1" applyBorder="1" applyAlignment="1">
      <alignment horizontal="center"/>
    </xf>
    <xf numFmtId="164" fontId="11" fillId="29" borderId="1" xfId="0" applyNumberFormat="1" applyFont="1" applyFill="1" applyBorder="1" applyAlignment="1">
      <alignment horizontal="center"/>
    </xf>
    <xf numFmtId="2" fontId="11" fillId="29" borderId="1" xfId="0" applyNumberFormat="1" applyFont="1" applyFill="1" applyBorder="1" applyAlignment="1">
      <alignment horizontal="center"/>
    </xf>
    <xf numFmtId="0" fontId="0" fillId="29" borderId="16" xfId="0" applyFill="1" applyBorder="1" applyAlignment="1">
      <alignment horizontal="center"/>
    </xf>
    <xf numFmtId="0" fontId="0" fillId="29" borderId="4" xfId="0" applyFill="1" applyBorder="1" applyAlignment="1">
      <alignment horizontal="center"/>
    </xf>
    <xf numFmtId="0" fontId="1" fillId="29" borderId="16" xfId="0" applyNumberFormat="1" applyFont="1" applyFill="1" applyBorder="1" applyAlignment="1">
      <alignment horizontal="center"/>
    </xf>
    <xf numFmtId="0" fontId="1" fillId="29" borderId="1" xfId="0" applyNumberFormat="1" applyFont="1" applyFill="1" applyBorder="1" applyAlignment="1">
      <alignment horizontal="center"/>
    </xf>
    <xf numFmtId="0" fontId="1" fillId="29" borderId="17" xfId="0" applyNumberFormat="1" applyFont="1" applyFill="1" applyBorder="1" applyAlignment="1">
      <alignment horizontal="center"/>
    </xf>
    <xf numFmtId="2" fontId="0" fillId="29" borderId="7" xfId="0" applyNumberFormat="1" applyFill="1" applyBorder="1" applyAlignment="1">
      <alignment horizontal="center"/>
    </xf>
    <xf numFmtId="0" fontId="0" fillId="29" borderId="1" xfId="0" applyFill="1" applyBorder="1" applyAlignment="1">
      <alignment horizontal="center"/>
    </xf>
    <xf numFmtId="0" fontId="0" fillId="29" borderId="18" xfId="0" applyFill="1" applyBorder="1" applyAlignment="1">
      <alignment horizontal="center"/>
    </xf>
    <xf numFmtId="0" fontId="0" fillId="29" borderId="23" xfId="0" applyFill="1" applyBorder="1" applyAlignment="1">
      <alignment horizontal="center"/>
    </xf>
    <xf numFmtId="0" fontId="1" fillId="29" borderId="18" xfId="0" applyNumberFormat="1" applyFont="1" applyFill="1" applyBorder="1" applyAlignment="1">
      <alignment horizontal="center"/>
    </xf>
    <xf numFmtId="0" fontId="1" fillId="29" borderId="21" xfId="0" applyNumberFormat="1" applyFont="1" applyFill="1" applyBorder="1" applyAlignment="1">
      <alignment horizontal="center"/>
    </xf>
    <xf numFmtId="0" fontId="1" fillId="29" borderId="19" xfId="0" applyNumberFormat="1" applyFont="1" applyFill="1" applyBorder="1" applyAlignment="1">
      <alignment horizontal="center"/>
    </xf>
    <xf numFmtId="2" fontId="0" fillId="29" borderId="25" xfId="0" applyNumberFormat="1" applyFill="1" applyBorder="1" applyAlignment="1">
      <alignment horizontal="center"/>
    </xf>
    <xf numFmtId="0" fontId="0" fillId="29" borderId="21" xfId="0" applyFill="1" applyBorder="1" applyAlignment="1">
      <alignment horizontal="center"/>
    </xf>
    <xf numFmtId="2" fontId="11" fillId="29" borderId="21" xfId="0" applyNumberFormat="1" applyFont="1" applyFill="1" applyBorder="1" applyAlignment="1">
      <alignment horizontal="center"/>
    </xf>
    <xf numFmtId="0" fontId="0" fillId="29" borderId="15" xfId="0" applyFill="1" applyBorder="1" applyAlignment="1">
      <alignment horizontal="center"/>
    </xf>
    <xf numFmtId="0" fontId="2" fillId="29" borderId="14" xfId="0" applyFont="1" applyFill="1" applyBorder="1" applyAlignment="1">
      <alignment horizontal="center"/>
    </xf>
    <xf numFmtId="0" fontId="2" fillId="29" borderId="3" xfId="0" applyFont="1" applyFill="1" applyBorder="1" applyAlignment="1">
      <alignment horizontal="center"/>
    </xf>
    <xf numFmtId="0" fontId="2" fillId="29" borderId="6" xfId="0" applyFont="1" applyFill="1" applyBorder="1" applyAlignment="1">
      <alignment horizontal="center"/>
    </xf>
    <xf numFmtId="0" fontId="2" fillId="29" borderId="15" xfId="0" applyFont="1" applyFill="1" applyBorder="1" applyAlignment="1">
      <alignment horizontal="center"/>
    </xf>
    <xf numFmtId="0" fontId="0" fillId="29" borderId="17" xfId="0" applyFill="1" applyBorder="1" applyAlignment="1">
      <alignment horizontal="center"/>
    </xf>
    <xf numFmtId="0" fontId="2" fillId="29" borderId="16" xfId="0" applyFont="1" applyFill="1" applyBorder="1" applyAlignment="1">
      <alignment horizontal="center"/>
    </xf>
    <xf numFmtId="0" fontId="2" fillId="29" borderId="1" xfId="0" applyFont="1" applyFill="1" applyBorder="1" applyAlignment="1">
      <alignment horizontal="center"/>
    </xf>
    <xf numFmtId="0" fontId="2" fillId="29" borderId="4" xfId="0" applyFont="1" applyFill="1" applyBorder="1" applyAlignment="1">
      <alignment horizontal="center"/>
    </xf>
    <xf numFmtId="0" fontId="2" fillId="29" borderId="17" xfId="0" applyFont="1" applyFill="1" applyBorder="1" applyAlignment="1">
      <alignment horizontal="center"/>
    </xf>
    <xf numFmtId="0" fontId="0" fillId="29" borderId="19" xfId="0" applyFill="1" applyBorder="1" applyAlignment="1">
      <alignment horizontal="center"/>
    </xf>
    <xf numFmtId="1" fontId="11" fillId="29" borderId="39" xfId="0" applyNumberFormat="1" applyFont="1" applyFill="1" applyBorder="1" applyAlignment="1">
      <alignment horizontal="center"/>
    </xf>
    <xf numFmtId="1" fontId="11" fillId="29" borderId="38" xfId="0" applyNumberFormat="1" applyFont="1" applyFill="1" applyBorder="1" applyAlignment="1">
      <alignment horizontal="center"/>
    </xf>
    <xf numFmtId="0" fontId="11" fillId="29" borderId="14" xfId="0" applyFont="1" applyFill="1" applyBorder="1" applyAlignment="1">
      <alignment horizontal="center"/>
    </xf>
    <xf numFmtId="0" fontId="11" fillId="29" borderId="3" xfId="0" applyFont="1" applyFill="1" applyBorder="1" applyAlignment="1">
      <alignment horizontal="center"/>
    </xf>
    <xf numFmtId="0" fontId="11" fillId="29" borderId="15" xfId="0" applyFont="1" applyFill="1" applyBorder="1" applyAlignment="1">
      <alignment horizontal="center"/>
    </xf>
    <xf numFmtId="0" fontId="4" fillId="0" borderId="12" xfId="0" applyFont="1" applyBorder="1" applyAlignment="1">
      <alignment horizontal="center" vertical="center"/>
    </xf>
    <xf numFmtId="0" fontId="4" fillId="0" borderId="2" xfId="0" applyFont="1" applyBorder="1" applyAlignment="1">
      <alignment horizontal="center" vertical="center"/>
    </xf>
    <xf numFmtId="0" fontId="4" fillId="0" borderId="13" xfId="0" applyFont="1" applyBorder="1" applyAlignment="1">
      <alignment horizontal="center" vertical="center"/>
    </xf>
    <xf numFmtId="0" fontId="33" fillId="0" borderId="2" xfId="0" applyFont="1" applyBorder="1" applyAlignment="1">
      <alignment horizontal="center" vertical="center"/>
    </xf>
    <xf numFmtId="0" fontId="39" fillId="0" borderId="0" xfId="0" applyFont="1" applyAlignment="1">
      <alignment horizontal="right"/>
    </xf>
    <xf numFmtId="0" fontId="11" fillId="6" borderId="23" xfId="0" applyFont="1" applyFill="1" applyBorder="1" applyAlignment="1">
      <alignment horizontal="center"/>
    </xf>
    <xf numFmtId="0" fontId="0" fillId="4" borderId="14" xfId="0" applyFill="1" applyBorder="1" applyAlignment="1">
      <alignment horizontal="center"/>
    </xf>
    <xf numFmtId="164" fontId="11" fillId="6" borderId="21" xfId="0" applyNumberFormat="1" applyFont="1" applyFill="1" applyBorder="1" applyAlignment="1">
      <alignment horizontal="center"/>
    </xf>
    <xf numFmtId="165" fontId="11" fillId="6" borderId="21" xfId="0" applyNumberFormat="1" applyFont="1" applyFill="1" applyBorder="1" applyAlignment="1">
      <alignment horizontal="center"/>
    </xf>
    <xf numFmtId="165" fontId="11" fillId="6" borderId="19" xfId="0" applyNumberFormat="1" applyFont="1" applyFill="1" applyBorder="1" applyAlignment="1">
      <alignment horizontal="center"/>
    </xf>
    <xf numFmtId="0" fontId="11" fillId="6" borderId="4" xfId="0" applyFont="1" applyFill="1" applyBorder="1" applyAlignment="1">
      <alignment horizontal="center"/>
    </xf>
    <xf numFmtId="164" fontId="2" fillId="4" borderId="3" xfId="0" applyNumberFormat="1" applyFont="1" applyFill="1" applyBorder="1" applyAlignment="1">
      <alignment horizontal="center"/>
    </xf>
    <xf numFmtId="164" fontId="2" fillId="4" borderId="15" xfId="0" applyNumberFormat="1" applyFont="1" applyFill="1" applyBorder="1" applyAlignment="1">
      <alignment horizontal="center"/>
    </xf>
    <xf numFmtId="2" fontId="11" fillId="6" borderId="16" xfId="0" applyNumberFormat="1" applyFont="1" applyFill="1" applyBorder="1" applyAlignment="1">
      <alignment horizontal="center"/>
    </xf>
    <xf numFmtId="2" fontId="11" fillId="6" borderId="1" xfId="0" applyNumberFormat="1" applyFont="1" applyFill="1" applyBorder="1" applyAlignment="1">
      <alignment horizontal="center"/>
    </xf>
    <xf numFmtId="2" fontId="11" fillId="6" borderId="17" xfId="0" applyNumberFormat="1" applyFont="1" applyFill="1" applyBorder="1" applyAlignment="1">
      <alignment horizontal="center"/>
    </xf>
    <xf numFmtId="2" fontId="2" fillId="29" borderId="16" xfId="0" applyNumberFormat="1" applyFont="1" applyFill="1" applyBorder="1" applyAlignment="1">
      <alignment horizontal="center"/>
    </xf>
    <xf numFmtId="2" fontId="2" fillId="29" borderId="1" xfId="0" applyNumberFormat="1" applyFont="1" applyFill="1" applyBorder="1" applyAlignment="1">
      <alignment horizontal="center"/>
    </xf>
    <xf numFmtId="2" fontId="2" fillId="29" borderId="17" xfId="0" applyNumberFormat="1" applyFont="1" applyFill="1" applyBorder="1" applyAlignment="1">
      <alignment horizontal="center"/>
    </xf>
    <xf numFmtId="1" fontId="9" fillId="29" borderId="14" xfId="0" applyNumberFormat="1" applyFont="1" applyFill="1" applyBorder="1" applyAlignment="1">
      <alignment horizontal="center"/>
    </xf>
    <xf numFmtId="1" fontId="9" fillId="29" borderId="3" xfId="0" applyNumberFormat="1" applyFont="1" applyFill="1" applyBorder="1" applyAlignment="1">
      <alignment horizontal="center"/>
    </xf>
    <xf numFmtId="1" fontId="9" fillId="29" borderId="15" xfId="0" applyNumberFormat="1" applyFont="1" applyFill="1" applyBorder="1" applyAlignment="1">
      <alignment horizontal="center"/>
    </xf>
    <xf numFmtId="0" fontId="27" fillId="0" borderId="40" xfId="0" applyFont="1" applyBorder="1" applyAlignment="1">
      <alignment horizontal="center"/>
    </xf>
    <xf numFmtId="49" fontId="41" fillId="0" borderId="12" xfId="0" applyNumberFormat="1" applyFont="1" applyBorder="1" applyAlignment="1">
      <alignment horizontal="center" vertical="center"/>
    </xf>
    <xf numFmtId="49" fontId="41" fillId="0" borderId="8" xfId="0" applyNumberFormat="1" applyFont="1" applyBorder="1" applyAlignment="1">
      <alignment horizontal="center" vertical="center"/>
    </xf>
    <xf numFmtId="49" fontId="41" fillId="0" borderId="13" xfId="0" applyNumberFormat="1" applyFont="1" applyBorder="1" applyAlignment="1">
      <alignment horizontal="center" vertical="center"/>
    </xf>
    <xf numFmtId="0" fontId="6" fillId="4" borderId="14" xfId="0" applyFont="1" applyFill="1" applyBorder="1" applyAlignment="1">
      <alignment horizontal="center"/>
    </xf>
    <xf numFmtId="2" fontId="11" fillId="4" borderId="3" xfId="0" applyNumberFormat="1" applyFont="1" applyFill="1" applyBorder="1" applyAlignment="1">
      <alignment horizontal="center"/>
    </xf>
    <xf numFmtId="1" fontId="11" fillId="4" borderId="42" xfId="0" applyNumberFormat="1" applyFont="1" applyFill="1" applyBorder="1" applyAlignment="1">
      <alignment horizontal="center"/>
    </xf>
    <xf numFmtId="0" fontId="11" fillId="4" borderId="27" xfId="0" applyFont="1" applyFill="1" applyBorder="1" applyAlignment="1">
      <alignment horizontal="center"/>
    </xf>
    <xf numFmtId="164" fontId="11" fillId="4" borderId="27" xfId="0" applyNumberFormat="1" applyFont="1" applyFill="1" applyBorder="1" applyAlignment="1">
      <alignment horizontal="center"/>
    </xf>
    <xf numFmtId="49" fontId="1" fillId="0" borderId="0" xfId="0" applyNumberFormat="1" applyFont="1" applyAlignment="1">
      <alignment horizontal="left" indent="1"/>
    </xf>
    <xf numFmtId="0" fontId="46" fillId="30" borderId="0" xfId="0" applyFont="1" applyFill="1"/>
    <xf numFmtId="0" fontId="10" fillId="30" borderId="0" xfId="0" applyFont="1" applyFill="1"/>
    <xf numFmtId="0" fontId="10" fillId="30" borderId="0" xfId="0" applyFont="1" applyFill="1" applyAlignment="1">
      <alignment horizontal="center"/>
    </xf>
    <xf numFmtId="1" fontId="11" fillId="4" borderId="34" xfId="0" applyNumberFormat="1" applyFont="1" applyFill="1" applyBorder="1" applyAlignment="1">
      <alignment horizontal="center"/>
    </xf>
    <xf numFmtId="2" fontId="9" fillId="29" borderId="14" xfId="0" applyNumberFormat="1" applyFont="1" applyFill="1" applyBorder="1" applyAlignment="1">
      <alignment horizontal="center"/>
    </xf>
    <xf numFmtId="2" fontId="9" fillId="29" borderId="3" xfId="0" applyNumberFormat="1" applyFont="1" applyFill="1" applyBorder="1" applyAlignment="1">
      <alignment horizontal="center"/>
    </xf>
    <xf numFmtId="2" fontId="9" fillId="29" borderId="15" xfId="0" applyNumberFormat="1" applyFont="1" applyFill="1" applyBorder="1" applyAlignment="1">
      <alignment horizontal="center"/>
    </xf>
    <xf numFmtId="2" fontId="6" fillId="4" borderId="27" xfId="0" applyNumberFormat="1" applyFont="1" applyFill="1" applyBorder="1" applyAlignment="1">
      <alignment horizontal="center"/>
    </xf>
    <xf numFmtId="2" fontId="6" fillId="4" borderId="34" xfId="0" applyNumberFormat="1" applyFont="1" applyFill="1" applyBorder="1" applyAlignment="1">
      <alignment horizontal="center"/>
    </xf>
    <xf numFmtId="2" fontId="6" fillId="4" borderId="15" xfId="0" applyNumberFormat="1" applyFont="1" applyFill="1" applyBorder="1" applyAlignment="1">
      <alignment horizontal="center"/>
    </xf>
    <xf numFmtId="0" fontId="0" fillId="0" borderId="0" xfId="0" applyAlignment="1">
      <alignment horizontal="left" indent="2"/>
    </xf>
    <xf numFmtId="0" fontId="11" fillId="0" borderId="0" xfId="0" applyFont="1" applyAlignment="1">
      <alignment horizontal="left" indent="2"/>
    </xf>
    <xf numFmtId="0" fontId="28" fillId="0" borderId="0" xfId="0" applyFont="1" applyAlignment="1">
      <alignment horizontal="left" indent="2"/>
    </xf>
    <xf numFmtId="0" fontId="11" fillId="4" borderId="6" xfId="0" applyFont="1" applyFill="1" applyBorder="1" applyAlignment="1">
      <alignment horizontal="center"/>
    </xf>
    <xf numFmtId="0" fontId="6" fillId="6" borderId="16" xfId="0" applyFont="1" applyFill="1" applyBorder="1" applyAlignment="1">
      <alignment horizontal="center"/>
    </xf>
    <xf numFmtId="164" fontId="6" fillId="6" borderId="28" xfId="0" applyNumberFormat="1" applyFont="1" applyFill="1" applyBorder="1" applyAlignment="1">
      <alignment horizontal="center"/>
    </xf>
    <xf numFmtId="0" fontId="6" fillId="6" borderId="17" xfId="0" applyFont="1" applyFill="1" applyBorder="1" applyAlignment="1">
      <alignment horizontal="center"/>
    </xf>
    <xf numFmtId="2" fontId="11" fillId="6" borderId="7" xfId="0" applyNumberFormat="1" applyFont="1" applyFill="1" applyBorder="1" applyAlignment="1">
      <alignment horizontal="center"/>
    </xf>
    <xf numFmtId="164" fontId="11" fillId="6" borderId="1" xfId="0" applyNumberFormat="1" applyFont="1" applyFill="1" applyBorder="1" applyAlignment="1">
      <alignment horizontal="center"/>
    </xf>
    <xf numFmtId="165" fontId="11" fillId="6" borderId="1" xfId="0" applyNumberFormat="1" applyFont="1" applyFill="1" applyBorder="1" applyAlignment="1">
      <alignment horizontal="center"/>
    </xf>
    <xf numFmtId="165" fontId="11" fillId="6" borderId="17" xfId="0" applyNumberFormat="1" applyFont="1" applyFill="1" applyBorder="1" applyAlignment="1">
      <alignment horizontal="center"/>
    </xf>
    <xf numFmtId="0" fontId="11" fillId="6" borderId="3" xfId="0" applyFont="1" applyFill="1" applyBorder="1" applyAlignment="1">
      <alignment horizontal="center"/>
    </xf>
    <xf numFmtId="1" fontId="6" fillId="6" borderId="3" xfId="0" applyNumberFormat="1" applyFont="1" applyFill="1" applyBorder="1" applyAlignment="1">
      <alignment horizontal="center"/>
    </xf>
    <xf numFmtId="2" fontId="11" fillId="29" borderId="18" xfId="0" applyNumberFormat="1" applyFont="1" applyFill="1" applyBorder="1" applyAlignment="1">
      <alignment horizontal="center"/>
    </xf>
    <xf numFmtId="2" fontId="11" fillId="29" borderId="19" xfId="0" applyNumberFormat="1" applyFont="1" applyFill="1" applyBorder="1" applyAlignment="1">
      <alignment horizontal="center"/>
    </xf>
    <xf numFmtId="164" fontId="2" fillId="6" borderId="1" xfId="0" applyNumberFormat="1" applyFont="1" applyFill="1" applyBorder="1" applyAlignment="1">
      <alignment horizontal="center"/>
    </xf>
    <xf numFmtId="164" fontId="6" fillId="4" borderId="27" xfId="0" applyNumberFormat="1" applyFont="1" applyFill="1" applyBorder="1" applyAlignment="1">
      <alignment horizontal="center"/>
    </xf>
    <xf numFmtId="0" fontId="6" fillId="4" borderId="15" xfId="0" applyFont="1" applyFill="1" applyBorder="1" applyAlignment="1">
      <alignment horizontal="center"/>
    </xf>
    <xf numFmtId="2" fontId="11" fillId="4" borderId="9" xfId="0" applyNumberFormat="1" applyFont="1" applyFill="1" applyBorder="1" applyAlignment="1">
      <alignment horizontal="center"/>
    </xf>
    <xf numFmtId="0" fontId="6" fillId="6" borderId="18" xfId="0" applyFont="1" applyFill="1" applyBorder="1" applyAlignment="1">
      <alignment horizontal="center"/>
    </xf>
    <xf numFmtId="0" fontId="6" fillId="6" borderId="19" xfId="0" applyFont="1" applyFill="1" applyBorder="1" applyAlignment="1">
      <alignment horizontal="center"/>
    </xf>
    <xf numFmtId="2" fontId="11" fillId="6" borderId="25" xfId="0" applyNumberFormat="1" applyFont="1" applyFill="1" applyBorder="1" applyAlignment="1">
      <alignment horizontal="center"/>
    </xf>
    <xf numFmtId="164" fontId="11" fillId="6" borderId="28" xfId="0" applyNumberFormat="1" applyFont="1" applyFill="1" applyBorder="1" applyAlignment="1">
      <alignment horizontal="center"/>
    </xf>
    <xf numFmtId="164" fontId="11" fillId="6" borderId="29" xfId="0" applyNumberFormat="1" applyFont="1" applyFill="1" applyBorder="1" applyAlignment="1">
      <alignment horizontal="center"/>
    </xf>
    <xf numFmtId="1" fontId="11" fillId="6" borderId="68" xfId="0" applyNumberFormat="1" applyFont="1" applyFill="1" applyBorder="1" applyAlignment="1">
      <alignment horizontal="center"/>
    </xf>
    <xf numFmtId="1" fontId="11" fillId="6" borderId="51" xfId="0" applyNumberFormat="1" applyFont="1" applyFill="1" applyBorder="1" applyAlignment="1">
      <alignment horizontal="center"/>
    </xf>
    <xf numFmtId="1" fontId="11" fillId="6" borderId="3" xfId="0" applyNumberFormat="1" applyFont="1" applyFill="1" applyBorder="1" applyAlignment="1">
      <alignment horizontal="center"/>
    </xf>
    <xf numFmtId="2" fontId="6" fillId="6" borderId="27" xfId="0" applyNumberFormat="1" applyFont="1" applyFill="1" applyBorder="1" applyAlignment="1">
      <alignment horizontal="center"/>
    </xf>
    <xf numFmtId="2" fontId="6" fillId="6" borderId="3" xfId="0" applyNumberFormat="1" applyFont="1" applyFill="1" applyBorder="1" applyAlignment="1">
      <alignment horizontal="center"/>
    </xf>
    <xf numFmtId="2" fontId="6" fillId="6" borderId="15" xfId="0" applyNumberFormat="1" applyFont="1" applyFill="1" applyBorder="1" applyAlignment="1">
      <alignment horizontal="center"/>
    </xf>
    <xf numFmtId="2" fontId="2" fillId="6" borderId="16" xfId="0" applyNumberFormat="1" applyFont="1" applyFill="1" applyBorder="1" applyAlignment="1">
      <alignment horizontal="center"/>
    </xf>
    <xf numFmtId="2" fontId="2" fillId="6" borderId="1" xfId="0" applyNumberFormat="1" applyFont="1" applyFill="1" applyBorder="1" applyAlignment="1">
      <alignment horizontal="center"/>
    </xf>
    <xf numFmtId="2" fontId="2" fillId="6" borderId="17" xfId="0" applyNumberFormat="1" applyFont="1" applyFill="1" applyBorder="1" applyAlignment="1">
      <alignment horizontal="center"/>
    </xf>
    <xf numFmtId="2" fontId="2" fillId="4" borderId="14" xfId="0" applyNumberFormat="1" applyFont="1" applyFill="1" applyBorder="1" applyAlignment="1">
      <alignment horizontal="center"/>
    </xf>
    <xf numFmtId="2" fontId="2" fillId="4" borderId="3" xfId="0" applyNumberFormat="1" applyFont="1" applyFill="1" applyBorder="1" applyAlignment="1">
      <alignment horizontal="center"/>
    </xf>
    <xf numFmtId="2" fontId="2" fillId="4" borderId="15" xfId="0" applyNumberFormat="1" applyFont="1" applyFill="1" applyBorder="1" applyAlignment="1">
      <alignment horizontal="center"/>
    </xf>
    <xf numFmtId="2" fontId="2" fillId="28" borderId="16" xfId="0" applyNumberFormat="1" applyFont="1" applyFill="1" applyBorder="1" applyAlignment="1">
      <alignment horizontal="center"/>
    </xf>
    <xf numFmtId="2" fontId="2" fillId="28" borderId="1" xfId="0" applyNumberFormat="1" applyFont="1" applyFill="1" applyBorder="1" applyAlignment="1">
      <alignment horizontal="center"/>
    </xf>
    <xf numFmtId="2" fontId="2" fillId="28" borderId="17" xfId="0" applyNumberFormat="1" applyFont="1" applyFill="1" applyBorder="1" applyAlignment="1">
      <alignment horizontal="center"/>
    </xf>
    <xf numFmtId="1" fontId="11" fillId="4" borderId="6" xfId="0" applyNumberFormat="1" applyFont="1" applyFill="1" applyBorder="1" applyAlignment="1">
      <alignment horizontal="center"/>
    </xf>
    <xf numFmtId="164" fontId="11" fillId="4" borderId="45" xfId="0" applyNumberFormat="1" applyFont="1" applyFill="1" applyBorder="1" applyAlignment="1">
      <alignment horizontal="center"/>
    </xf>
    <xf numFmtId="164" fontId="11" fillId="6" borderId="46" xfId="0" applyNumberFormat="1" applyFont="1" applyFill="1" applyBorder="1" applyAlignment="1">
      <alignment horizontal="center"/>
    </xf>
    <xf numFmtId="164" fontId="11" fillId="6" borderId="41" xfId="0" applyNumberFormat="1" applyFont="1" applyFill="1" applyBorder="1" applyAlignment="1">
      <alignment horizontal="center"/>
    </xf>
    <xf numFmtId="164" fontId="11" fillId="6" borderId="9" xfId="0" applyNumberFormat="1" applyFont="1" applyFill="1" applyBorder="1" applyAlignment="1">
      <alignment horizontal="center"/>
    </xf>
    <xf numFmtId="164" fontId="11" fillId="6" borderId="27" xfId="0" applyNumberFormat="1" applyFont="1" applyFill="1" applyBorder="1" applyAlignment="1">
      <alignment horizontal="center"/>
    </xf>
    <xf numFmtId="164" fontId="11" fillId="6" borderId="15" xfId="0" applyNumberFormat="1" applyFont="1" applyFill="1" applyBorder="1" applyAlignment="1">
      <alignment horizontal="center"/>
    </xf>
    <xf numFmtId="164" fontId="11" fillId="6" borderId="25" xfId="0" applyNumberFormat="1" applyFont="1" applyFill="1" applyBorder="1" applyAlignment="1">
      <alignment horizontal="center"/>
    </xf>
    <xf numFmtId="164" fontId="11" fillId="6" borderId="19" xfId="0" applyNumberFormat="1" applyFont="1" applyFill="1" applyBorder="1" applyAlignment="1">
      <alignment horizontal="center"/>
    </xf>
    <xf numFmtId="0" fontId="11" fillId="28" borderId="9" xfId="0" applyFont="1" applyFill="1" applyBorder="1" applyAlignment="1">
      <alignment horizontal="center"/>
    </xf>
    <xf numFmtId="164" fontId="11" fillId="28" borderId="46" xfId="0" applyNumberFormat="1" applyFont="1" applyFill="1" applyBorder="1" applyAlignment="1">
      <alignment horizontal="center"/>
    </xf>
    <xf numFmtId="2" fontId="11" fillId="28" borderId="18" xfId="0" applyNumberFormat="1" applyFont="1" applyFill="1" applyBorder="1" applyAlignment="1">
      <alignment horizontal="center"/>
    </xf>
    <xf numFmtId="2" fontId="11" fillId="28" borderId="19" xfId="0" applyNumberFormat="1" applyFont="1" applyFill="1" applyBorder="1" applyAlignment="1">
      <alignment horizontal="center"/>
    </xf>
    <xf numFmtId="1" fontId="6" fillId="28" borderId="14" xfId="0" applyNumberFormat="1" applyFont="1" applyFill="1" applyBorder="1" applyAlignment="1">
      <alignment horizontal="center"/>
    </xf>
    <xf numFmtId="1" fontId="6" fillId="28" borderId="3" xfId="0" applyNumberFormat="1" applyFont="1" applyFill="1" applyBorder="1" applyAlignment="1">
      <alignment horizontal="center"/>
    </xf>
    <xf numFmtId="1" fontId="6" fillId="28" borderId="15" xfId="0" applyNumberFormat="1" applyFont="1" applyFill="1" applyBorder="1" applyAlignment="1">
      <alignment horizontal="center"/>
    </xf>
    <xf numFmtId="1" fontId="6" fillId="28" borderId="32" xfId="0" applyNumberFormat="1" applyFont="1" applyFill="1" applyBorder="1" applyAlignment="1">
      <alignment horizontal="center"/>
    </xf>
    <xf numFmtId="1" fontId="11" fillId="29" borderId="32" xfId="0" applyNumberFormat="1" applyFont="1" applyFill="1" applyBorder="1" applyAlignment="1">
      <alignment horizontal="center"/>
    </xf>
    <xf numFmtId="1" fontId="11" fillId="29" borderId="34" xfId="0" applyNumberFormat="1" applyFont="1" applyFill="1" applyBorder="1" applyAlignment="1">
      <alignment horizontal="center"/>
    </xf>
    <xf numFmtId="1" fontId="11" fillId="29" borderId="15" xfId="0" applyNumberFormat="1" applyFont="1" applyFill="1" applyBorder="1" applyAlignment="1">
      <alignment horizontal="center"/>
    </xf>
    <xf numFmtId="1" fontId="11" fillId="29" borderId="3" xfId="0" applyNumberFormat="1" applyFont="1" applyFill="1" applyBorder="1" applyAlignment="1">
      <alignment horizontal="center"/>
    </xf>
    <xf numFmtId="1" fontId="11" fillId="29" borderId="52" xfId="0" applyNumberFormat="1" applyFont="1" applyFill="1" applyBorder="1" applyAlignment="1">
      <alignment horizontal="center"/>
    </xf>
    <xf numFmtId="0" fontId="9" fillId="0" borderId="0" xfId="0" applyFont="1" applyAlignment="1">
      <alignment horizontal="left" indent="1"/>
    </xf>
    <xf numFmtId="0" fontId="1" fillId="0" borderId="0" xfId="0" applyFont="1" applyAlignment="1">
      <alignment horizontal="center"/>
    </xf>
    <xf numFmtId="0" fontId="4" fillId="0" borderId="2" xfId="0" applyFont="1" applyBorder="1" applyAlignment="1">
      <alignment horizontal="center" vertical="center"/>
    </xf>
    <xf numFmtId="1" fontId="11" fillId="6" borderId="37" xfId="0" applyNumberFormat="1" applyFont="1" applyFill="1" applyBorder="1" applyAlignment="1">
      <alignment horizontal="center"/>
    </xf>
    <xf numFmtId="1" fontId="11" fillId="6" borderId="39" xfId="0" applyNumberFormat="1" applyFont="1" applyFill="1" applyBorder="1" applyAlignment="1">
      <alignment horizontal="center"/>
    </xf>
    <xf numFmtId="1" fontId="6" fillId="6" borderId="37" xfId="0" applyNumberFormat="1" applyFont="1" applyFill="1" applyBorder="1" applyAlignment="1">
      <alignment horizontal="center"/>
    </xf>
    <xf numFmtId="1" fontId="6" fillId="6" borderId="39" xfId="0" applyNumberFormat="1" applyFont="1" applyFill="1" applyBorder="1" applyAlignment="1">
      <alignment horizontal="center"/>
    </xf>
    <xf numFmtId="1" fontId="6" fillId="6" borderId="38" xfId="0" applyNumberFormat="1" applyFont="1" applyFill="1" applyBorder="1" applyAlignment="1">
      <alignment horizontal="center"/>
    </xf>
    <xf numFmtId="1" fontId="11" fillId="6" borderId="29" xfId="0" applyNumberFormat="1" applyFont="1" applyFill="1" applyBorder="1" applyAlignment="1">
      <alignment horizontal="center"/>
    </xf>
    <xf numFmtId="1" fontId="11" fillId="6" borderId="21" xfId="0" applyNumberFormat="1" applyFont="1" applyFill="1" applyBorder="1" applyAlignment="1">
      <alignment horizontal="center"/>
    </xf>
    <xf numFmtId="2" fontId="6" fillId="6" borderId="29" xfId="0" applyNumberFormat="1" applyFont="1" applyFill="1" applyBorder="1" applyAlignment="1">
      <alignment horizontal="center"/>
    </xf>
    <xf numFmtId="2" fontId="6" fillId="6" borderId="21" xfId="0" applyNumberFormat="1" applyFont="1" applyFill="1" applyBorder="1" applyAlignment="1">
      <alignment horizontal="center"/>
    </xf>
    <xf numFmtId="2" fontId="6" fillId="6" borderId="19" xfId="0" applyNumberFormat="1" applyFont="1" applyFill="1" applyBorder="1" applyAlignment="1">
      <alignment horizontal="center"/>
    </xf>
    <xf numFmtId="0" fontId="1" fillId="0" borderId="0" xfId="0" applyFont="1" applyBorder="1"/>
    <xf numFmtId="0" fontId="0" fillId="0" borderId="0" xfId="0" applyBorder="1"/>
    <xf numFmtId="0" fontId="0" fillId="0" borderId="0" xfId="0" applyBorder="1" applyAlignment="1">
      <alignment horizontal="center"/>
    </xf>
    <xf numFmtId="49" fontId="41" fillId="31" borderId="12" xfId="0" applyNumberFormat="1" applyFont="1" applyFill="1" applyBorder="1" applyAlignment="1">
      <alignment horizontal="center" vertical="center"/>
    </xf>
    <xf numFmtId="49" fontId="41" fillId="31" borderId="8" xfId="0" applyNumberFormat="1" applyFont="1" applyFill="1" applyBorder="1" applyAlignment="1">
      <alignment horizontal="center" vertical="center"/>
    </xf>
    <xf numFmtId="49" fontId="41" fillId="31" borderId="13" xfId="0" applyNumberFormat="1" applyFont="1" applyFill="1" applyBorder="1" applyAlignment="1">
      <alignment horizontal="center" vertical="center"/>
    </xf>
    <xf numFmtId="49" fontId="4" fillId="31" borderId="8" xfId="0" applyNumberFormat="1" applyFont="1" applyFill="1" applyBorder="1" applyAlignment="1">
      <alignment horizontal="center" vertical="center"/>
    </xf>
    <xf numFmtId="49" fontId="4" fillId="31" borderId="13" xfId="0" applyNumberFormat="1" applyFont="1" applyFill="1" applyBorder="1" applyAlignment="1">
      <alignment horizontal="center" vertical="center"/>
    </xf>
    <xf numFmtId="0" fontId="6" fillId="31" borderId="48" xfId="0" applyFont="1" applyFill="1" applyBorder="1" applyAlignment="1">
      <alignment horizontal="center"/>
    </xf>
    <xf numFmtId="0" fontId="11" fillId="31" borderId="48" xfId="0" applyFont="1" applyFill="1" applyBorder="1"/>
    <xf numFmtId="0" fontId="11" fillId="31" borderId="48" xfId="0" applyFont="1" applyFill="1" applyBorder="1" applyAlignment="1">
      <alignment horizontal="center"/>
    </xf>
    <xf numFmtId="2" fontId="0" fillId="28" borderId="16" xfId="0" applyNumberFormat="1" applyFill="1" applyBorder="1" applyAlignment="1">
      <alignment horizontal="center"/>
    </xf>
    <xf numFmtId="2" fontId="0" fillId="28" borderId="18" xfId="0" applyNumberFormat="1" applyFill="1" applyBorder="1" applyAlignment="1">
      <alignment horizontal="center"/>
    </xf>
    <xf numFmtId="164" fontId="11" fillId="28" borderId="41" xfId="0" applyNumberFormat="1" applyFont="1" applyFill="1" applyBorder="1" applyAlignment="1">
      <alignment horizontal="center"/>
    </xf>
    <xf numFmtId="0" fontId="0" fillId="4" borderId="15" xfId="0" applyFill="1" applyBorder="1" applyAlignment="1">
      <alignment horizontal="center"/>
    </xf>
    <xf numFmtId="0" fontId="0" fillId="6" borderId="17" xfId="0" applyFill="1" applyBorder="1" applyAlignment="1">
      <alignment horizontal="center"/>
    </xf>
    <xf numFmtId="0" fontId="0" fillId="6" borderId="19" xfId="0" applyFill="1" applyBorder="1" applyAlignment="1">
      <alignment horizontal="center"/>
    </xf>
    <xf numFmtId="49" fontId="6" fillId="0" borderId="0" xfId="0" applyNumberFormat="1" applyFont="1" applyAlignment="1">
      <alignment horizontal="left" indent="1"/>
    </xf>
    <xf numFmtId="164" fontId="6" fillId="29" borderId="37" xfId="0" applyNumberFormat="1" applyFont="1" applyFill="1" applyBorder="1" applyAlignment="1">
      <alignment horizontal="center"/>
    </xf>
    <xf numFmtId="164" fontId="6" fillId="29" borderId="39" xfId="0" applyNumberFormat="1" applyFont="1" applyFill="1" applyBorder="1" applyAlignment="1">
      <alignment horizontal="center"/>
    </xf>
    <xf numFmtId="164" fontId="6" fillId="29" borderId="38" xfId="0" applyNumberFormat="1" applyFont="1" applyFill="1" applyBorder="1" applyAlignment="1">
      <alignment horizontal="center"/>
    </xf>
    <xf numFmtId="164" fontId="11" fillId="28" borderId="37" xfId="0" applyNumberFormat="1" applyFont="1" applyFill="1" applyBorder="1" applyAlignment="1">
      <alignment horizontal="center"/>
    </xf>
    <xf numFmtId="164" fontId="11" fillId="28" borderId="39" xfId="0" applyNumberFormat="1" applyFont="1" applyFill="1" applyBorder="1" applyAlignment="1">
      <alignment horizontal="center"/>
    </xf>
    <xf numFmtId="164" fontId="11" fillId="28" borderId="38" xfId="0" applyNumberFormat="1" applyFont="1" applyFill="1" applyBorder="1" applyAlignment="1">
      <alignment horizontal="center"/>
    </xf>
    <xf numFmtId="164" fontId="11" fillId="6" borderId="37" xfId="0" applyNumberFormat="1" applyFont="1" applyFill="1" applyBorder="1" applyAlignment="1">
      <alignment horizontal="center"/>
    </xf>
    <xf numFmtId="164" fontId="11" fillId="6" borderId="39" xfId="0" applyNumberFormat="1" applyFont="1" applyFill="1" applyBorder="1" applyAlignment="1">
      <alignment horizontal="center"/>
    </xf>
    <xf numFmtId="164" fontId="11" fillId="6" borderId="38" xfId="0" applyNumberFormat="1" applyFont="1" applyFill="1" applyBorder="1" applyAlignment="1">
      <alignment horizontal="center"/>
    </xf>
    <xf numFmtId="2" fontId="29" fillId="4" borderId="14" xfId="0" applyNumberFormat="1" applyFont="1" applyFill="1" applyBorder="1" applyAlignment="1">
      <alignment horizontal="center"/>
    </xf>
    <xf numFmtId="2" fontId="29" fillId="4" borderId="3" xfId="0" applyNumberFormat="1" applyFont="1" applyFill="1" applyBorder="1" applyAlignment="1">
      <alignment horizontal="center"/>
    </xf>
    <xf numFmtId="2" fontId="29" fillId="4" borderId="15" xfId="0" applyNumberFormat="1" applyFont="1" applyFill="1" applyBorder="1" applyAlignment="1">
      <alignment horizontal="center"/>
    </xf>
    <xf numFmtId="2" fontId="29" fillId="6" borderId="16" xfId="0" applyNumberFormat="1" applyFont="1" applyFill="1" applyBorder="1" applyAlignment="1">
      <alignment horizontal="center"/>
    </xf>
    <xf numFmtId="2" fontId="29" fillId="6" borderId="1" xfId="0" applyNumberFormat="1" applyFont="1" applyFill="1" applyBorder="1" applyAlignment="1">
      <alignment horizontal="center"/>
    </xf>
    <xf numFmtId="2" fontId="29" fillId="6" borderId="17" xfId="0" applyNumberFormat="1" applyFont="1" applyFill="1" applyBorder="1" applyAlignment="1">
      <alignment horizontal="center"/>
    </xf>
    <xf numFmtId="2" fontId="29" fillId="6" borderId="18" xfId="0" applyNumberFormat="1" applyFont="1" applyFill="1" applyBorder="1" applyAlignment="1">
      <alignment horizontal="center"/>
    </xf>
    <xf numFmtId="2" fontId="29" fillId="6" borderId="21" xfId="0" applyNumberFormat="1" applyFont="1" applyFill="1" applyBorder="1" applyAlignment="1">
      <alignment horizontal="center"/>
    </xf>
    <xf numFmtId="2" fontId="29" fillId="6" borderId="19" xfId="0" applyNumberFormat="1" applyFont="1" applyFill="1" applyBorder="1" applyAlignment="1">
      <alignment horizontal="center"/>
    </xf>
    <xf numFmtId="2" fontId="29" fillId="29" borderId="37" xfId="0" applyNumberFormat="1" applyFont="1" applyFill="1" applyBorder="1" applyAlignment="1">
      <alignment horizontal="center"/>
    </xf>
    <xf numFmtId="2" fontId="29" fillId="29" borderId="39" xfId="0" applyNumberFormat="1" applyFont="1" applyFill="1" applyBorder="1" applyAlignment="1">
      <alignment horizontal="center"/>
    </xf>
    <xf numFmtId="2" fontId="29" fillId="29" borderId="38" xfId="0" applyNumberFormat="1" applyFont="1" applyFill="1" applyBorder="1" applyAlignment="1">
      <alignment horizontal="center"/>
    </xf>
    <xf numFmtId="2" fontId="29" fillId="28" borderId="52" xfId="0" applyNumberFormat="1" applyFont="1" applyFill="1" applyBorder="1" applyAlignment="1">
      <alignment horizontal="center"/>
    </xf>
    <xf numFmtId="2" fontId="29" fillId="28" borderId="39" xfId="0" applyNumberFormat="1" applyFont="1" applyFill="1" applyBorder="1" applyAlignment="1">
      <alignment horizontal="center"/>
    </xf>
    <xf numFmtId="2" fontId="29" fillId="28" borderId="38" xfId="0" applyNumberFormat="1" applyFont="1" applyFill="1" applyBorder="1" applyAlignment="1">
      <alignment horizontal="center"/>
    </xf>
    <xf numFmtId="0" fontId="55" fillId="33" borderId="70" xfId="0" applyFont="1" applyFill="1" applyBorder="1" applyAlignment="1">
      <alignment horizontal="right"/>
    </xf>
    <xf numFmtId="0" fontId="55" fillId="11" borderId="72" xfId="0" applyFont="1" applyFill="1" applyBorder="1" applyAlignment="1">
      <alignment horizontal="right"/>
    </xf>
    <xf numFmtId="0" fontId="57" fillId="0" borderId="7" xfId="0" applyFont="1" applyFill="1" applyBorder="1" applyAlignment="1">
      <alignment horizontal="center"/>
    </xf>
    <xf numFmtId="0" fontId="57" fillId="0" borderId="56" xfId="0" applyFont="1" applyFill="1" applyBorder="1" applyAlignment="1">
      <alignment horizontal="center"/>
    </xf>
    <xf numFmtId="0" fontId="44" fillId="0" borderId="71" xfId="0" applyFont="1" applyFill="1" applyBorder="1" applyAlignment="1">
      <alignment horizontal="right"/>
    </xf>
    <xf numFmtId="1" fontId="30" fillId="0" borderId="68" xfId="0" applyNumberFormat="1" applyFont="1" applyFill="1" applyBorder="1" applyAlignment="1">
      <alignment horizontal="center"/>
    </xf>
    <xf numFmtId="1" fontId="30" fillId="0" borderId="64" xfId="0" applyNumberFormat="1" applyFont="1" applyFill="1" applyBorder="1" applyAlignment="1">
      <alignment horizontal="center"/>
    </xf>
    <xf numFmtId="164" fontId="58" fillId="0" borderId="7" xfId="0" applyNumberFormat="1" applyFont="1" applyFill="1" applyBorder="1" applyAlignment="1">
      <alignment horizontal="center"/>
    </xf>
    <xf numFmtId="0" fontId="44" fillId="35" borderId="72" xfId="0" applyFont="1" applyFill="1" applyBorder="1" applyAlignment="1">
      <alignment horizontal="right"/>
    </xf>
    <xf numFmtId="0" fontId="55" fillId="34" borderId="74" xfId="0" applyFont="1" applyFill="1" applyBorder="1" applyAlignment="1">
      <alignment horizontal="right"/>
    </xf>
    <xf numFmtId="0" fontId="54" fillId="0" borderId="9" xfId="0" applyFont="1" applyBorder="1" applyAlignment="1">
      <alignment horizontal="center"/>
    </xf>
    <xf numFmtId="0" fontId="54" fillId="0" borderId="3" xfId="0" applyFont="1" applyBorder="1" applyAlignment="1">
      <alignment horizontal="center"/>
    </xf>
    <xf numFmtId="0" fontId="54" fillId="0" borderId="15" xfId="0" applyFont="1" applyBorder="1" applyAlignment="1">
      <alignment horizontal="center"/>
    </xf>
    <xf numFmtId="0" fontId="55" fillId="30" borderId="75" xfId="0" applyFont="1" applyFill="1" applyBorder="1" applyAlignment="1">
      <alignment horizontal="right"/>
    </xf>
    <xf numFmtId="0" fontId="55" fillId="12" borderId="74" xfId="0" applyFont="1" applyFill="1" applyBorder="1" applyAlignment="1">
      <alignment horizontal="right"/>
    </xf>
    <xf numFmtId="2" fontId="56" fillId="0" borderId="9" xfId="0" applyNumberFormat="1" applyFont="1" applyFill="1" applyBorder="1" applyAlignment="1">
      <alignment horizontal="center"/>
    </xf>
    <xf numFmtId="2" fontId="56" fillId="0" borderId="3" xfId="0" applyNumberFormat="1" applyFont="1" applyFill="1" applyBorder="1" applyAlignment="1">
      <alignment horizontal="center"/>
    </xf>
    <xf numFmtId="2" fontId="56" fillId="0" borderId="15" xfId="0" applyNumberFormat="1" applyFont="1" applyFill="1" applyBorder="1" applyAlignment="1">
      <alignment horizontal="center"/>
    </xf>
    <xf numFmtId="0" fontId="44" fillId="0" borderId="73" xfId="0" applyFont="1" applyFill="1" applyBorder="1" applyAlignment="1">
      <alignment horizontal="right"/>
    </xf>
    <xf numFmtId="1" fontId="30" fillId="0" borderId="8" xfId="0" applyNumberFormat="1" applyFont="1" applyFill="1" applyBorder="1" applyAlignment="1">
      <alignment horizontal="center"/>
    </xf>
    <xf numFmtId="164" fontId="58" fillId="0" borderId="56" xfId="0" applyNumberFormat="1" applyFont="1" applyFill="1" applyBorder="1" applyAlignment="1">
      <alignment horizontal="center"/>
    </xf>
    <xf numFmtId="1" fontId="30" fillId="0" borderId="65" xfId="0" applyNumberFormat="1" applyFont="1" applyFill="1" applyBorder="1" applyAlignment="1">
      <alignment horizontal="center"/>
    </xf>
    <xf numFmtId="2" fontId="31" fillId="0" borderId="25" xfId="0" applyNumberFormat="1" applyFont="1" applyFill="1" applyBorder="1" applyAlignment="1">
      <alignment horizontal="center"/>
    </xf>
    <xf numFmtId="2" fontId="31" fillId="0" borderId="60" xfId="0" applyNumberFormat="1" applyFont="1" applyFill="1" applyBorder="1" applyAlignment="1">
      <alignment horizontal="center"/>
    </xf>
    <xf numFmtId="0" fontId="20" fillId="32" borderId="76" xfId="0" applyFont="1" applyFill="1" applyBorder="1" applyAlignment="1">
      <alignment horizontal="center"/>
    </xf>
    <xf numFmtId="0" fontId="20" fillId="32" borderId="77" xfId="0" applyFont="1" applyFill="1" applyBorder="1" applyAlignment="1">
      <alignment horizontal="center"/>
    </xf>
    <xf numFmtId="0" fontId="20" fillId="32" borderId="78" xfId="0" applyFont="1" applyFill="1" applyBorder="1" applyAlignment="1">
      <alignment horizontal="center"/>
    </xf>
    <xf numFmtId="2" fontId="30" fillId="0" borderId="68" xfId="0" applyNumberFormat="1" applyFont="1" applyFill="1" applyBorder="1" applyAlignment="1">
      <alignment horizontal="center"/>
    </xf>
    <xf numFmtId="49" fontId="28" fillId="0" borderId="0" xfId="0" applyNumberFormat="1" applyFont="1" applyAlignment="1">
      <alignment horizontal="left" indent="1"/>
    </xf>
    <xf numFmtId="164" fontId="11" fillId="28" borderId="51" xfId="0" applyNumberFormat="1" applyFont="1" applyFill="1" applyBorder="1" applyAlignment="1">
      <alignment horizontal="center"/>
    </xf>
    <xf numFmtId="164" fontId="11" fillId="4" borderId="42" xfId="0" applyNumberFormat="1" applyFont="1" applyFill="1" applyBorder="1" applyAlignment="1">
      <alignment horizontal="center"/>
    </xf>
    <xf numFmtId="164" fontId="11" fillId="4" borderId="15" xfId="0" applyNumberFormat="1" applyFont="1" applyFill="1" applyBorder="1" applyAlignment="1">
      <alignment horizontal="center"/>
    </xf>
    <xf numFmtId="164" fontId="6" fillId="4" borderId="14" xfId="0" applyNumberFormat="1" applyFont="1" applyFill="1" applyBorder="1" applyAlignment="1">
      <alignment horizontal="center"/>
    </xf>
    <xf numFmtId="164" fontId="6" fillId="4" borderId="3" xfId="0" applyNumberFormat="1" applyFont="1" applyFill="1" applyBorder="1" applyAlignment="1">
      <alignment horizontal="center"/>
    </xf>
    <xf numFmtId="164" fontId="6" fillId="4" borderId="15" xfId="0" applyNumberFormat="1" applyFont="1" applyFill="1" applyBorder="1" applyAlignment="1">
      <alignment horizontal="center"/>
    </xf>
    <xf numFmtId="1" fontId="6" fillId="4" borderId="34" xfId="0" applyNumberFormat="1" applyFont="1" applyFill="1" applyBorder="1" applyAlignment="1">
      <alignment horizontal="center"/>
    </xf>
    <xf numFmtId="164" fontId="6" fillId="6" borderId="14" xfId="0" applyNumberFormat="1" applyFont="1" applyFill="1" applyBorder="1" applyAlignment="1">
      <alignment horizontal="center"/>
    </xf>
    <xf numFmtId="164" fontId="6" fillId="6" borderId="3" xfId="0" applyNumberFormat="1" applyFont="1" applyFill="1" applyBorder="1" applyAlignment="1">
      <alignment horizontal="center"/>
    </xf>
    <xf numFmtId="164" fontId="6" fillId="6" borderId="15" xfId="0" applyNumberFormat="1" applyFont="1" applyFill="1" applyBorder="1" applyAlignment="1">
      <alignment horizontal="center"/>
    </xf>
    <xf numFmtId="1" fontId="6" fillId="6" borderId="27" xfId="0" applyNumberFormat="1" applyFont="1" applyFill="1" applyBorder="1" applyAlignment="1">
      <alignment horizontal="center"/>
    </xf>
    <xf numFmtId="1" fontId="6" fillId="6" borderId="21" xfId="0" applyNumberFormat="1" applyFont="1" applyFill="1" applyBorder="1" applyAlignment="1">
      <alignment horizontal="center"/>
    </xf>
    <xf numFmtId="1" fontId="6" fillId="29" borderId="37" xfId="0" applyNumberFormat="1" applyFont="1" applyFill="1" applyBorder="1" applyAlignment="1">
      <alignment horizontal="center"/>
    </xf>
    <xf numFmtId="1" fontId="6" fillId="29" borderId="39" xfId="0" applyNumberFormat="1" applyFont="1" applyFill="1" applyBorder="1" applyAlignment="1">
      <alignment horizontal="center"/>
    </xf>
    <xf numFmtId="1" fontId="6" fillId="29" borderId="38" xfId="0" applyNumberFormat="1" applyFont="1" applyFill="1" applyBorder="1" applyAlignment="1">
      <alignment horizontal="center"/>
    </xf>
    <xf numFmtId="0" fontId="11" fillId="29" borderId="18" xfId="0" applyFont="1" applyFill="1" applyBorder="1" applyAlignment="1" applyProtection="1">
      <alignment horizontal="center"/>
      <protection hidden="1"/>
    </xf>
    <xf numFmtId="0" fontId="11" fillId="29" borderId="21" xfId="0" applyFont="1" applyFill="1" applyBorder="1" applyAlignment="1" applyProtection="1">
      <alignment horizontal="center"/>
      <protection hidden="1"/>
    </xf>
    <xf numFmtId="0" fontId="11" fillId="29" borderId="23" xfId="0" applyFont="1" applyFill="1" applyBorder="1" applyAlignment="1" applyProtection="1">
      <alignment horizontal="center"/>
      <protection hidden="1"/>
    </xf>
    <xf numFmtId="0" fontId="11" fillId="29" borderId="18" xfId="0" applyFont="1" applyFill="1" applyBorder="1" applyAlignment="1">
      <alignment horizontal="center"/>
    </xf>
    <xf numFmtId="0" fontId="11" fillId="29" borderId="21" xfId="0" applyFont="1" applyFill="1" applyBorder="1" applyAlignment="1">
      <alignment horizontal="center"/>
    </xf>
    <xf numFmtId="0" fontId="11" fillId="29" borderId="19" xfId="0" applyFont="1" applyFill="1" applyBorder="1" applyAlignment="1">
      <alignment horizontal="center"/>
    </xf>
    <xf numFmtId="1" fontId="6" fillId="28" borderId="37" xfId="0" applyNumberFormat="1" applyFont="1" applyFill="1" applyBorder="1" applyAlignment="1">
      <alignment horizontal="center"/>
    </xf>
    <xf numFmtId="1" fontId="6" fillId="28" borderId="39" xfId="0" applyNumberFormat="1" applyFont="1" applyFill="1" applyBorder="1" applyAlignment="1">
      <alignment horizontal="center"/>
    </xf>
    <xf numFmtId="1" fontId="6" fillId="28" borderId="38" xfId="0" applyNumberFormat="1" applyFont="1" applyFill="1" applyBorder="1" applyAlignment="1">
      <alignment horizontal="center"/>
    </xf>
    <xf numFmtId="1" fontId="6" fillId="28" borderId="33" xfId="0" applyNumberFormat="1" applyFont="1" applyFill="1" applyBorder="1" applyAlignment="1">
      <alignment horizontal="center"/>
    </xf>
    <xf numFmtId="1" fontId="6" fillId="28" borderId="21" xfId="0" applyNumberFormat="1" applyFont="1" applyFill="1" applyBorder="1" applyAlignment="1">
      <alignment horizontal="center"/>
    </xf>
    <xf numFmtId="1" fontId="6" fillId="28" borderId="19" xfId="0" applyNumberFormat="1" applyFont="1" applyFill="1" applyBorder="1" applyAlignment="1">
      <alignment horizontal="center"/>
    </xf>
    <xf numFmtId="0" fontId="11" fillId="28" borderId="18" xfId="0" applyFont="1" applyFill="1" applyBorder="1" applyAlignment="1" applyProtection="1">
      <alignment horizontal="center"/>
      <protection hidden="1"/>
    </xf>
    <xf numFmtId="0" fontId="11" fillId="28" borderId="21" xfId="0" applyFont="1" applyFill="1" applyBorder="1" applyAlignment="1" applyProtection="1">
      <alignment horizontal="center"/>
      <protection hidden="1"/>
    </xf>
    <xf numFmtId="0" fontId="11" fillId="28" borderId="29" xfId="0" applyFont="1" applyFill="1" applyBorder="1" applyAlignment="1" applyProtection="1">
      <alignment horizontal="center"/>
      <protection hidden="1"/>
    </xf>
    <xf numFmtId="0" fontId="11" fillId="28" borderId="23" xfId="0" applyFont="1" applyFill="1" applyBorder="1" applyAlignment="1" applyProtection="1">
      <alignment horizontal="center"/>
      <protection hidden="1"/>
    </xf>
    <xf numFmtId="0" fontId="11" fillId="28" borderId="18" xfId="0" applyFont="1" applyFill="1" applyBorder="1" applyAlignment="1">
      <alignment horizontal="center"/>
    </xf>
    <xf numFmtId="0" fontId="11" fillId="28" borderId="21" xfId="0" applyFont="1" applyFill="1" applyBorder="1" applyAlignment="1">
      <alignment horizontal="center"/>
    </xf>
    <xf numFmtId="0" fontId="11" fillId="28" borderId="29" xfId="0" applyFont="1" applyFill="1" applyBorder="1" applyAlignment="1">
      <alignment horizontal="center"/>
    </xf>
    <xf numFmtId="0" fontId="11" fillId="28" borderId="19" xfId="0" applyFont="1" applyFill="1" applyBorder="1" applyAlignment="1">
      <alignment horizontal="center"/>
    </xf>
    <xf numFmtId="164" fontId="11" fillId="28" borderId="14" xfId="0" applyNumberFormat="1" applyFont="1" applyFill="1" applyBorder="1" applyAlignment="1">
      <alignment horizontal="center"/>
    </xf>
    <xf numFmtId="164" fontId="11" fillId="28" borderId="34" xfId="0" applyNumberFormat="1" applyFont="1" applyFill="1" applyBorder="1" applyAlignment="1">
      <alignment horizontal="center"/>
    </xf>
    <xf numFmtId="164" fontId="11" fillId="28" borderId="27" xfId="0" applyNumberFormat="1" applyFont="1" applyFill="1" applyBorder="1" applyAlignment="1">
      <alignment horizontal="center"/>
    </xf>
    <xf numFmtId="164" fontId="11" fillId="28" borderId="15" xfId="0" applyNumberFormat="1" applyFont="1" applyFill="1" applyBorder="1" applyAlignment="1">
      <alignment horizontal="center"/>
    </xf>
    <xf numFmtId="164" fontId="11" fillId="28" borderId="3" xfId="0" applyNumberFormat="1" applyFont="1" applyFill="1" applyBorder="1" applyAlignment="1">
      <alignment horizontal="center"/>
    </xf>
    <xf numFmtId="2" fontId="29" fillId="28" borderId="32" xfId="0" applyNumberFormat="1" applyFont="1" applyFill="1" applyBorder="1" applyAlignment="1">
      <alignment horizontal="center"/>
    </xf>
    <xf numFmtId="2" fontId="29" fillId="28" borderId="3" xfId="0" applyNumberFormat="1" applyFont="1" applyFill="1" applyBorder="1" applyAlignment="1">
      <alignment horizontal="center"/>
    </xf>
    <xf numFmtId="2" fontId="29" fillId="28" borderId="15" xfId="0" applyNumberFormat="1" applyFont="1" applyFill="1" applyBorder="1" applyAlignment="1">
      <alignment horizontal="center"/>
    </xf>
    <xf numFmtId="0" fontId="49" fillId="0" borderId="0" xfId="0" applyFont="1" applyAlignment="1">
      <alignment horizontal="left" wrapText="1"/>
    </xf>
    <xf numFmtId="0" fontId="30" fillId="0" borderId="0" xfId="0" applyFont="1" applyFill="1" applyAlignment="1">
      <alignment horizontal="left"/>
    </xf>
    <xf numFmtId="14" fontId="11" fillId="0" borderId="0" xfId="0" applyNumberFormat="1" applyFont="1" applyAlignment="1">
      <alignment horizontal="left"/>
    </xf>
    <xf numFmtId="0" fontId="17" fillId="0" borderId="0" xfId="0" applyFont="1" applyAlignment="1">
      <alignment horizontal="left" vertical="top" wrapText="1"/>
    </xf>
    <xf numFmtId="0" fontId="52" fillId="0" borderId="0" xfId="0" applyFont="1" applyAlignment="1">
      <alignment horizontal="left" vertical="top" wrapText="1"/>
    </xf>
    <xf numFmtId="0" fontId="17" fillId="0" borderId="0" xfId="0" applyFont="1" applyAlignment="1">
      <alignment horizontal="left" wrapText="1"/>
    </xf>
    <xf numFmtId="0" fontId="40" fillId="0" borderId="0" xfId="0" applyFont="1" applyAlignment="1">
      <alignment horizontal="left" vertical="top" wrapText="1"/>
    </xf>
    <xf numFmtId="49" fontId="4" fillId="0" borderId="24"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11" xfId="0" applyNumberFormat="1" applyFont="1" applyBorder="1" applyAlignment="1">
      <alignment horizontal="center"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xf>
    <xf numFmtId="0" fontId="4" fillId="0" borderId="22" xfId="0" applyFont="1" applyBorder="1" applyAlignment="1">
      <alignment horizontal="center" vertical="center" wrapText="1"/>
    </xf>
    <xf numFmtId="0" fontId="4" fillId="0" borderId="5" xfId="0" applyFont="1" applyBorder="1" applyAlignment="1">
      <alignment horizontal="center" vertical="center"/>
    </xf>
    <xf numFmtId="0" fontId="4" fillId="0" borderId="35" xfId="0" applyFont="1" applyBorder="1" applyAlignment="1">
      <alignment horizontal="center" vertical="center" wrapText="1"/>
    </xf>
    <xf numFmtId="0" fontId="4" fillId="0" borderId="36" xfId="0" applyFont="1" applyBorder="1" applyAlignment="1">
      <alignment horizontal="center" vertical="center"/>
    </xf>
    <xf numFmtId="0" fontId="4" fillId="0" borderId="20" xfId="0" applyFont="1" applyBorder="1" applyAlignment="1">
      <alignment horizontal="center" vertical="center" wrapText="1"/>
    </xf>
    <xf numFmtId="0" fontId="4" fillId="0" borderId="2" xfId="0" applyFont="1" applyBorder="1" applyAlignment="1">
      <alignment horizontal="center" vertical="center"/>
    </xf>
    <xf numFmtId="0" fontId="4" fillId="0" borderId="11" xfId="0" applyFont="1" applyBorder="1" applyAlignment="1">
      <alignment horizontal="center" vertical="center" wrapText="1"/>
    </xf>
    <xf numFmtId="0" fontId="4" fillId="0" borderId="13" xfId="0" applyFont="1" applyBorder="1" applyAlignment="1">
      <alignment horizontal="center" vertical="center"/>
    </xf>
    <xf numFmtId="0" fontId="4" fillId="0" borderId="24" xfId="0" applyFont="1" applyBorder="1" applyAlignment="1">
      <alignment horizontal="center" vertical="center"/>
    </xf>
    <xf numFmtId="0" fontId="4" fillId="0" borderId="8" xfId="0" applyFont="1" applyBorder="1" applyAlignment="1">
      <alignment horizontal="center" vertical="center"/>
    </xf>
    <xf numFmtId="0" fontId="3" fillId="0" borderId="20" xfId="0" applyFont="1" applyBorder="1" applyAlignment="1">
      <alignment horizontal="center" vertical="center" wrapText="1"/>
    </xf>
    <xf numFmtId="0" fontId="3" fillId="0" borderId="2" xfId="0" applyFont="1" applyBorder="1" applyAlignment="1">
      <alignment horizontal="center" vertical="center"/>
    </xf>
    <xf numFmtId="0" fontId="4" fillId="0" borderId="22" xfId="0" applyFont="1" applyBorder="1" applyAlignment="1">
      <alignment horizontal="center" vertical="center"/>
    </xf>
    <xf numFmtId="0" fontId="4" fillId="0" borderId="26" xfId="0" applyFont="1" applyBorder="1" applyAlignment="1">
      <alignment horizontal="center" vertical="center"/>
    </xf>
    <xf numFmtId="0" fontId="4" fillId="0" borderId="20" xfId="0" applyFont="1" applyBorder="1" applyAlignment="1">
      <alignment horizontal="center" vertical="center"/>
    </xf>
    <xf numFmtId="49" fontId="4" fillId="0" borderId="10" xfId="0" applyNumberFormat="1" applyFont="1" applyBorder="1" applyAlignment="1">
      <alignment horizontal="center" vertical="center"/>
    </xf>
    <xf numFmtId="49" fontId="7" fillId="0" borderId="24" xfId="0" applyNumberFormat="1" applyFont="1" applyBorder="1" applyAlignment="1">
      <alignment horizontal="center" vertical="center"/>
    </xf>
    <xf numFmtId="49" fontId="7" fillId="0" borderId="26"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4" fillId="0" borderId="22"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22" xfId="0" applyNumberFormat="1" applyFont="1" applyBorder="1" applyAlignment="1">
      <alignment horizontal="center" vertical="center"/>
    </xf>
    <xf numFmtId="0" fontId="3" fillId="0" borderId="22" xfId="0" applyFont="1" applyBorder="1" applyAlignment="1">
      <alignment horizontal="center" vertical="center" wrapText="1"/>
    </xf>
    <xf numFmtId="0" fontId="3" fillId="0" borderId="5" xfId="0" applyFont="1" applyBorder="1" applyAlignment="1">
      <alignment horizontal="center" vertical="center"/>
    </xf>
    <xf numFmtId="0" fontId="4" fillId="0" borderId="10" xfId="0" applyFont="1" applyBorder="1" applyAlignment="1">
      <alignment horizontal="center" vertical="center"/>
    </xf>
    <xf numFmtId="0" fontId="4" fillId="0" borderId="35" xfId="0" applyFont="1" applyBorder="1" applyAlignment="1">
      <alignment horizontal="center" vertical="center"/>
    </xf>
    <xf numFmtId="0" fontId="4" fillId="0" borderId="50" xfId="0" applyFont="1" applyBorder="1" applyAlignment="1">
      <alignment horizontal="center" vertical="center"/>
    </xf>
    <xf numFmtId="0" fontId="4" fillId="0" borderId="11" xfId="0" applyFont="1" applyBorder="1" applyAlignment="1">
      <alignment horizontal="center" vertical="center"/>
    </xf>
    <xf numFmtId="49" fontId="4" fillId="0" borderId="35" xfId="0" applyNumberFormat="1" applyFont="1" applyBorder="1" applyAlignment="1">
      <alignment horizontal="center" vertical="center"/>
    </xf>
    <xf numFmtId="49" fontId="4" fillId="0" borderId="50" xfId="0" applyNumberFormat="1" applyFont="1" applyBorder="1" applyAlignment="1">
      <alignment horizontal="center" vertical="center"/>
    </xf>
    <xf numFmtId="49" fontId="7" fillId="0" borderId="35" xfId="0" applyNumberFormat="1" applyFont="1" applyBorder="1" applyAlignment="1">
      <alignment horizontal="center" vertical="center"/>
    </xf>
    <xf numFmtId="49" fontId="7" fillId="0" borderId="50" xfId="0" applyNumberFormat="1" applyFont="1" applyBorder="1" applyAlignment="1">
      <alignment horizontal="center" vertical="center"/>
    </xf>
    <xf numFmtId="0" fontId="4" fillId="0" borderId="61" xfId="0" applyFont="1" applyBorder="1" applyAlignment="1">
      <alignment horizontal="center" vertical="center" wrapText="1"/>
    </xf>
    <xf numFmtId="0" fontId="4" fillId="0" borderId="69" xfId="0" applyFont="1" applyBorder="1" applyAlignment="1">
      <alignment horizontal="center" vertical="center"/>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23" fillId="0" borderId="47" xfId="0" applyFont="1" applyBorder="1" applyAlignment="1">
      <alignment horizontal="center"/>
    </xf>
    <xf numFmtId="0" fontId="23" fillId="0" borderId="48" xfId="0" applyFont="1" applyBorder="1" applyAlignment="1">
      <alignment horizontal="center"/>
    </xf>
    <xf numFmtId="0" fontId="23" fillId="0" borderId="49" xfId="0" applyFont="1" applyBorder="1" applyAlignment="1">
      <alignment horizontal="center"/>
    </xf>
    <xf numFmtId="0" fontId="4" fillId="31" borderId="10" xfId="0" applyFont="1" applyFill="1" applyBorder="1" applyAlignment="1">
      <alignment horizontal="center" vertical="center" wrapText="1"/>
    </xf>
    <xf numFmtId="0" fontId="4" fillId="31" borderId="12" xfId="0" applyFont="1" applyFill="1" applyBorder="1" applyAlignment="1">
      <alignment horizontal="center" vertical="center"/>
    </xf>
    <xf numFmtId="0" fontId="44" fillId="31" borderId="10" xfId="0" applyFont="1" applyFill="1" applyBorder="1" applyAlignment="1">
      <alignment horizontal="center" vertical="center" wrapText="1"/>
    </xf>
    <xf numFmtId="0" fontId="44" fillId="31" borderId="12" xfId="0" applyFont="1" applyFill="1" applyBorder="1" applyAlignment="1">
      <alignment horizontal="center" vertical="center"/>
    </xf>
    <xf numFmtId="49" fontId="41" fillId="31" borderId="24" xfId="0" applyNumberFormat="1" applyFont="1" applyFill="1" applyBorder="1" applyAlignment="1">
      <alignment horizontal="center" vertical="center"/>
    </xf>
    <xf numFmtId="49" fontId="41" fillId="31" borderId="26" xfId="0" applyNumberFormat="1" applyFont="1" applyFill="1" applyBorder="1" applyAlignment="1">
      <alignment horizontal="center" vertical="center"/>
    </xf>
    <xf numFmtId="49" fontId="41" fillId="31" borderId="11" xfId="0" applyNumberFormat="1" applyFont="1" applyFill="1" applyBorder="1" applyAlignment="1">
      <alignment horizontal="center" vertical="center"/>
    </xf>
    <xf numFmtId="49" fontId="41" fillId="31" borderId="35" xfId="0" applyNumberFormat="1" applyFont="1" applyFill="1" applyBorder="1" applyAlignment="1">
      <alignment horizontal="center" vertical="center"/>
    </xf>
    <xf numFmtId="49" fontId="41" fillId="31" borderId="50" xfId="0" applyNumberFormat="1" applyFont="1" applyFill="1" applyBorder="1" applyAlignment="1">
      <alignment horizontal="center" vertical="center"/>
    </xf>
    <xf numFmtId="49" fontId="44" fillId="31" borderId="35" xfId="0" applyNumberFormat="1" applyFont="1" applyFill="1" applyBorder="1" applyAlignment="1">
      <alignment horizontal="center" vertical="center"/>
    </xf>
    <xf numFmtId="49" fontId="44" fillId="31" borderId="26" xfId="0" applyNumberFormat="1" applyFont="1" applyFill="1" applyBorder="1" applyAlignment="1">
      <alignment horizontal="center" vertical="center"/>
    </xf>
    <xf numFmtId="49" fontId="44" fillId="31" borderId="50" xfId="0" applyNumberFormat="1" applyFont="1" applyFill="1" applyBorder="1" applyAlignment="1">
      <alignment horizontal="center" vertical="center"/>
    </xf>
    <xf numFmtId="49" fontId="41" fillId="0" borderId="35" xfId="0" applyNumberFormat="1" applyFont="1" applyBorder="1" applyAlignment="1">
      <alignment horizontal="center" vertical="center"/>
    </xf>
    <xf numFmtId="49" fontId="41" fillId="0" borderId="26" xfId="0" applyNumberFormat="1" applyFont="1" applyBorder="1" applyAlignment="1">
      <alignment horizontal="center" vertical="center"/>
    </xf>
    <xf numFmtId="49" fontId="41" fillId="0" borderId="50" xfId="0" applyNumberFormat="1" applyFont="1" applyBorder="1" applyAlignment="1">
      <alignment horizontal="center" vertical="center"/>
    </xf>
    <xf numFmtId="49" fontId="7" fillId="31" borderId="35" xfId="0" applyNumberFormat="1" applyFont="1" applyFill="1" applyBorder="1" applyAlignment="1">
      <alignment horizontal="center" vertical="center"/>
    </xf>
    <xf numFmtId="49" fontId="7" fillId="31" borderId="26" xfId="0" applyNumberFormat="1" applyFont="1" applyFill="1" applyBorder="1" applyAlignment="1">
      <alignment horizontal="center" vertical="center"/>
    </xf>
    <xf numFmtId="49" fontId="7" fillId="31" borderId="50" xfId="0" applyNumberFormat="1" applyFont="1" applyFill="1" applyBorder="1" applyAlignment="1">
      <alignment horizontal="center" vertical="center"/>
    </xf>
    <xf numFmtId="0" fontId="41" fillId="31" borderId="35" xfId="0" applyFont="1" applyFill="1" applyBorder="1" applyAlignment="1">
      <alignment horizontal="center" vertical="center" wrapText="1"/>
    </xf>
    <xf numFmtId="0" fontId="41" fillId="31" borderId="36" xfId="0" applyFont="1" applyFill="1" applyBorder="1" applyAlignment="1">
      <alignment horizontal="center" vertical="center"/>
    </xf>
    <xf numFmtId="0" fontId="41" fillId="31" borderId="20" xfId="0" applyFont="1" applyFill="1" applyBorder="1" applyAlignment="1">
      <alignment horizontal="center" vertical="center" wrapText="1"/>
    </xf>
    <xf numFmtId="0" fontId="41" fillId="31" borderId="2" xfId="0" applyFont="1" applyFill="1" applyBorder="1" applyAlignment="1">
      <alignment horizontal="center" vertical="center"/>
    </xf>
    <xf numFmtId="0" fontId="41" fillId="31" borderId="11" xfId="0" applyFont="1" applyFill="1" applyBorder="1" applyAlignment="1">
      <alignment horizontal="center" vertical="center" wrapText="1"/>
    </xf>
    <xf numFmtId="0" fontId="41" fillId="31" borderId="13" xfId="0" applyFont="1" applyFill="1" applyBorder="1" applyAlignment="1">
      <alignment horizontal="center" vertical="center"/>
    </xf>
    <xf numFmtId="0" fontId="3" fillId="31" borderId="22" xfId="0" applyFont="1" applyFill="1" applyBorder="1" applyAlignment="1">
      <alignment horizontal="center" vertical="center" wrapText="1"/>
    </xf>
    <xf numFmtId="0" fontId="3" fillId="31" borderId="5" xfId="0" applyFont="1" applyFill="1" applyBorder="1" applyAlignment="1">
      <alignment horizontal="center" vertical="center"/>
    </xf>
    <xf numFmtId="0" fontId="7" fillId="0" borderId="10" xfId="1" applyFont="1" applyBorder="1" applyAlignment="1">
      <alignment horizontal="center" wrapText="1"/>
    </xf>
    <xf numFmtId="0" fontId="7" fillId="0" borderId="20" xfId="1" applyFont="1" applyBorder="1" applyAlignment="1">
      <alignment horizontal="center" wrapText="1"/>
    </xf>
    <xf numFmtId="0" fontId="7" fillId="0" borderId="11" xfId="1" applyFont="1" applyBorder="1" applyAlignment="1">
      <alignment horizontal="center" wrapText="1"/>
    </xf>
    <xf numFmtId="0" fontId="16" fillId="0" borderId="47" xfId="1" applyFont="1" applyBorder="1" applyAlignment="1">
      <alignment horizontal="center"/>
    </xf>
    <xf numFmtId="0" fontId="16" fillId="0" borderId="48" xfId="1" applyFont="1" applyBorder="1" applyAlignment="1">
      <alignment horizontal="center"/>
    </xf>
    <xf numFmtId="0" fontId="16" fillId="0" borderId="49" xfId="1" applyFont="1" applyBorder="1" applyAlignment="1">
      <alignment horizontal="center"/>
    </xf>
    <xf numFmtId="1" fontId="0" fillId="0" borderId="4" xfId="0" applyNumberFormat="1" applyFont="1" applyBorder="1" applyAlignment="1">
      <alignment horizontal="center"/>
    </xf>
    <xf numFmtId="1" fontId="0" fillId="0" borderId="28" xfId="0" applyNumberFormat="1" applyFont="1" applyBorder="1" applyAlignment="1">
      <alignment horizontal="center"/>
    </xf>
    <xf numFmtId="1" fontId="0" fillId="0" borderId="6" xfId="0" applyNumberFormat="1" applyBorder="1" applyAlignment="1">
      <alignment horizontal="center"/>
    </xf>
    <xf numFmtId="1" fontId="0" fillId="0" borderId="27" xfId="0" applyNumberFormat="1" applyBorder="1" applyAlignment="1">
      <alignment horizontal="center"/>
    </xf>
    <xf numFmtId="2" fontId="0" fillId="0" borderId="6" xfId="0" applyNumberFormat="1" applyBorder="1" applyAlignment="1">
      <alignment horizontal="center"/>
    </xf>
    <xf numFmtId="2" fontId="0" fillId="0" borderId="27" xfId="0" applyNumberFormat="1" applyBorder="1" applyAlignment="1">
      <alignment horizontal="center"/>
    </xf>
    <xf numFmtId="49" fontId="4" fillId="0" borderId="20" xfId="0" applyNumberFormat="1" applyFont="1" applyBorder="1" applyAlignment="1">
      <alignment horizontal="center" vertical="center"/>
    </xf>
  </cellXfs>
  <cellStyles count="3">
    <cellStyle name="Normal" xfId="0" builtinId="0"/>
    <cellStyle name="Normal 2" xfId="1"/>
    <cellStyle name="Percent" xfId="2" builtinId="5"/>
  </cellStyles>
  <dxfs count="0"/>
  <tableStyles count="0" defaultTableStyle="TableStyleMedium2" defaultPivotStyle="PivotStyleLight16"/>
  <colors>
    <mruColors>
      <color rgb="FF008000"/>
      <color rgb="FFFFCC00"/>
      <color rgb="FF0000FF"/>
      <color rgb="FF8BE1FF"/>
      <color rgb="FF6DD9FF"/>
      <color rgb="FFA7D971"/>
      <color rgb="FFCCFFCC"/>
      <color rgb="FFFFFF99"/>
      <color rgb="FF75A4DD"/>
      <color rgb="FFFFDD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2400"/>
            </a:pPr>
            <a:r>
              <a:rPr lang="en-US" sz="2400"/>
              <a:t>ngVLA 1.2-50</a:t>
            </a:r>
            <a:r>
              <a:rPr lang="en-US" sz="2400" baseline="0"/>
              <a:t> GHz </a:t>
            </a:r>
            <a:r>
              <a:rPr lang="en-US" sz="2400"/>
              <a:t>Receiver </a:t>
            </a:r>
            <a:r>
              <a:rPr lang="en-US" sz="2400" baseline="0"/>
              <a:t>Relative Sensitivity Comparison, Tsys/</a:t>
            </a:r>
            <a:r>
              <a:rPr lang="el-GR" sz="2400" baseline="0">
                <a:latin typeface="GreekC_IV25"/>
                <a:cs typeface="GreekC_IV25"/>
              </a:rPr>
              <a:t>η</a:t>
            </a:r>
            <a:r>
              <a:rPr lang="en-US" sz="2400" baseline="-25000">
                <a:latin typeface="GreekC_IV25"/>
                <a:cs typeface="GreekC_IV25"/>
              </a:rPr>
              <a:t>A</a:t>
            </a:r>
            <a:endParaRPr lang="en-US" sz="2400" baseline="-25000"/>
          </a:p>
        </c:rich>
      </c:tx>
      <c:layout/>
      <c:overlay val="0"/>
    </c:title>
    <c:autoTitleDeleted val="0"/>
    <c:plotArea>
      <c:layout>
        <c:manualLayout>
          <c:layoutTarget val="inner"/>
          <c:xMode val="edge"/>
          <c:yMode val="edge"/>
          <c:x val="6.7891043634859358E-2"/>
          <c:y val="6.9395444589913577E-2"/>
          <c:w val="0.88905610136749802"/>
          <c:h val="0.81708029317825082"/>
        </c:manualLayout>
      </c:layout>
      <c:scatterChart>
        <c:scatterStyle val="smoothMarker"/>
        <c:varyColors val="0"/>
        <c:ser>
          <c:idx val="0"/>
          <c:order val="0"/>
          <c:tx>
            <c:v>VLA-L</c:v>
          </c:tx>
          <c:spPr>
            <a:ln w="47625">
              <a:solidFill>
                <a:srgbClr val="FFCC00"/>
              </a:solidFill>
            </a:ln>
          </c:spPr>
          <c:marker>
            <c:symbol val="diamond"/>
            <c:size val="9"/>
            <c:spPr>
              <a:solidFill>
                <a:srgbClr val="FFCC00"/>
              </a:solidFill>
            </c:spPr>
          </c:marker>
          <c:xVal>
            <c:numRef>
              <c:f>VLA!$D$14:$F$14</c:f>
              <c:numCache>
                <c:formatCode>0.0</c:formatCode>
                <c:ptCount val="3"/>
                <c:pt idx="0" formatCode="General">
                  <c:v>1.2</c:v>
                </c:pt>
                <c:pt idx="1">
                  <c:v>1.6</c:v>
                </c:pt>
                <c:pt idx="2" formatCode="General">
                  <c:v>2</c:v>
                </c:pt>
              </c:numCache>
            </c:numRef>
          </c:xVal>
          <c:yVal>
            <c:numRef>
              <c:f>VLA!$Q$25:$S$25</c:f>
              <c:numCache>
                <c:formatCode>0</c:formatCode>
                <c:ptCount val="3"/>
                <c:pt idx="0">
                  <c:v>74.901960784313729</c:v>
                </c:pt>
                <c:pt idx="1">
                  <c:v>78.604651162790688</c:v>
                </c:pt>
                <c:pt idx="2">
                  <c:v>71.836734693877546</c:v>
                </c:pt>
              </c:numCache>
            </c:numRef>
          </c:yVal>
          <c:smooth val="1"/>
          <c:extLst xmlns:c15="http://schemas.microsoft.com/office/drawing/2012/chart">
            <c:ext xmlns:c16="http://schemas.microsoft.com/office/drawing/2014/chart" uri="{C3380CC4-5D6E-409C-BE32-E72D297353CC}">
              <c16:uniqueId val="{00000000-0EB1-4AF9-ADD7-989B403A26DA}"/>
            </c:ext>
          </c:extLst>
        </c:ser>
        <c:ser>
          <c:idx val="3"/>
          <c:order val="1"/>
          <c:tx>
            <c:v>VLA-S</c:v>
          </c:tx>
          <c:spPr>
            <a:ln w="47625">
              <a:solidFill>
                <a:srgbClr val="FFCC00"/>
              </a:solidFill>
            </a:ln>
          </c:spPr>
          <c:marker>
            <c:symbol val="diamond"/>
            <c:size val="9"/>
            <c:spPr>
              <a:solidFill>
                <a:srgbClr val="FFCC00"/>
              </a:solidFill>
            </c:spPr>
          </c:marker>
          <c:xVal>
            <c:numRef>
              <c:f>VLA!$D$15:$F$15</c:f>
              <c:numCache>
                <c:formatCode>0.0</c:formatCode>
                <c:ptCount val="3"/>
                <c:pt idx="0" formatCode="General">
                  <c:v>2</c:v>
                </c:pt>
                <c:pt idx="1">
                  <c:v>3</c:v>
                </c:pt>
                <c:pt idx="2" formatCode="General">
                  <c:v>4</c:v>
                </c:pt>
              </c:numCache>
            </c:numRef>
          </c:xVal>
          <c:yVal>
            <c:numRef>
              <c:f>VLA!$Q$26:$S$26</c:f>
              <c:numCache>
                <c:formatCode>0</c:formatCode>
                <c:ptCount val="3"/>
                <c:pt idx="0">
                  <c:v>54.677419354838705</c:v>
                </c:pt>
                <c:pt idx="1">
                  <c:v>45.757575757575758</c:v>
                </c:pt>
                <c:pt idx="2">
                  <c:v>56.363636363636353</c:v>
                </c:pt>
              </c:numCache>
            </c:numRef>
          </c:yVal>
          <c:smooth val="1"/>
          <c:extLst xmlns:c15="http://schemas.microsoft.com/office/drawing/2012/chart">
            <c:ext xmlns:c16="http://schemas.microsoft.com/office/drawing/2014/chart" uri="{C3380CC4-5D6E-409C-BE32-E72D297353CC}">
              <c16:uniqueId val="{00000001-0EB1-4AF9-ADD7-989B403A26DA}"/>
            </c:ext>
          </c:extLst>
        </c:ser>
        <c:ser>
          <c:idx val="4"/>
          <c:order val="2"/>
          <c:tx>
            <c:v>VLA-C</c:v>
          </c:tx>
          <c:spPr>
            <a:ln w="47625">
              <a:solidFill>
                <a:srgbClr val="FFCC00"/>
              </a:solidFill>
            </a:ln>
          </c:spPr>
          <c:marker>
            <c:symbol val="diamond"/>
            <c:size val="9"/>
            <c:spPr>
              <a:solidFill>
                <a:srgbClr val="FFCC00"/>
              </a:solidFill>
            </c:spPr>
          </c:marker>
          <c:xVal>
            <c:numRef>
              <c:f>VLA!$D$16:$F$16</c:f>
              <c:numCache>
                <c:formatCode>0.0</c:formatCode>
                <c:ptCount val="3"/>
                <c:pt idx="0" formatCode="General">
                  <c:v>4</c:v>
                </c:pt>
                <c:pt idx="1">
                  <c:v>6</c:v>
                </c:pt>
                <c:pt idx="2" formatCode="General">
                  <c:v>8</c:v>
                </c:pt>
              </c:numCache>
            </c:numRef>
          </c:xVal>
          <c:yVal>
            <c:numRef>
              <c:f>VLA!$Q$27:$S$27</c:f>
              <c:numCache>
                <c:formatCode>0</c:formatCode>
                <c:ptCount val="3"/>
                <c:pt idx="0">
                  <c:v>42.363636363636353</c:v>
                </c:pt>
                <c:pt idx="1">
                  <c:v>34.769230769230766</c:v>
                </c:pt>
                <c:pt idx="2">
                  <c:v>35.384615384615387</c:v>
                </c:pt>
              </c:numCache>
            </c:numRef>
          </c:yVal>
          <c:smooth val="1"/>
          <c:extLst xmlns:c15="http://schemas.microsoft.com/office/drawing/2012/chart">
            <c:ext xmlns:c16="http://schemas.microsoft.com/office/drawing/2014/chart" uri="{C3380CC4-5D6E-409C-BE32-E72D297353CC}">
              <c16:uniqueId val="{00000002-0EB1-4AF9-ADD7-989B403A26DA}"/>
            </c:ext>
          </c:extLst>
        </c:ser>
        <c:ser>
          <c:idx val="5"/>
          <c:order val="3"/>
          <c:tx>
            <c:v>VLA-X</c:v>
          </c:tx>
          <c:spPr>
            <a:ln w="47625">
              <a:solidFill>
                <a:srgbClr val="FFCC00"/>
              </a:solidFill>
            </a:ln>
          </c:spPr>
          <c:marker>
            <c:symbol val="diamond"/>
            <c:size val="9"/>
            <c:spPr>
              <a:solidFill>
                <a:srgbClr val="FFCC00"/>
              </a:solidFill>
            </c:spPr>
          </c:marker>
          <c:xVal>
            <c:numRef>
              <c:f>VLA!$D$17:$F$17</c:f>
              <c:numCache>
                <c:formatCode>General</c:formatCode>
                <c:ptCount val="3"/>
                <c:pt idx="0">
                  <c:v>8</c:v>
                </c:pt>
                <c:pt idx="1">
                  <c:v>10</c:v>
                </c:pt>
                <c:pt idx="2">
                  <c:v>12</c:v>
                </c:pt>
              </c:numCache>
            </c:numRef>
          </c:xVal>
          <c:yVal>
            <c:numRef>
              <c:f>VLA!$Q$28:$S$28</c:f>
              <c:numCache>
                <c:formatCode>0</c:formatCode>
                <c:ptCount val="3"/>
                <c:pt idx="0">
                  <c:v>43.183806270859478</c:v>
                </c:pt>
                <c:pt idx="1">
                  <c:v>42.027099995593765</c:v>
                </c:pt>
                <c:pt idx="2">
                  <c:v>50.629329604946513</c:v>
                </c:pt>
              </c:numCache>
            </c:numRef>
          </c:yVal>
          <c:smooth val="1"/>
          <c:extLst xmlns:c15="http://schemas.microsoft.com/office/drawing/2012/chart">
            <c:ext xmlns:c16="http://schemas.microsoft.com/office/drawing/2014/chart" uri="{C3380CC4-5D6E-409C-BE32-E72D297353CC}">
              <c16:uniqueId val="{00000003-0EB1-4AF9-ADD7-989B403A26DA}"/>
            </c:ext>
          </c:extLst>
        </c:ser>
        <c:ser>
          <c:idx val="6"/>
          <c:order val="4"/>
          <c:tx>
            <c:v>VLA-Ku</c:v>
          </c:tx>
          <c:spPr>
            <a:ln w="47625">
              <a:solidFill>
                <a:srgbClr val="FFCC00"/>
              </a:solidFill>
            </a:ln>
          </c:spPr>
          <c:marker>
            <c:symbol val="diamond"/>
            <c:size val="9"/>
            <c:spPr>
              <a:solidFill>
                <a:srgbClr val="FFCC00"/>
              </a:solidFill>
            </c:spPr>
          </c:marker>
          <c:xVal>
            <c:numRef>
              <c:f>VLA!$D$18:$F$18</c:f>
              <c:numCache>
                <c:formatCode>General</c:formatCode>
                <c:ptCount val="3"/>
                <c:pt idx="0">
                  <c:v>12</c:v>
                </c:pt>
                <c:pt idx="1">
                  <c:v>15</c:v>
                </c:pt>
                <c:pt idx="2">
                  <c:v>18</c:v>
                </c:pt>
              </c:numCache>
            </c:numRef>
          </c:xVal>
          <c:yVal>
            <c:numRef>
              <c:f>VLA!$Q$29:$S$29</c:f>
              <c:numCache>
                <c:formatCode>0</c:formatCode>
                <c:ptCount val="3"/>
                <c:pt idx="0">
                  <c:v>52.604232532799038</c:v>
                </c:pt>
                <c:pt idx="1">
                  <c:v>45.55059945511109</c:v>
                </c:pt>
                <c:pt idx="2">
                  <c:v>58.356317100736476</c:v>
                </c:pt>
              </c:numCache>
            </c:numRef>
          </c:yVal>
          <c:smooth val="1"/>
          <c:extLst xmlns:c15="http://schemas.microsoft.com/office/drawing/2012/chart">
            <c:ext xmlns:c16="http://schemas.microsoft.com/office/drawing/2014/chart" uri="{C3380CC4-5D6E-409C-BE32-E72D297353CC}">
              <c16:uniqueId val="{00000004-0EB1-4AF9-ADD7-989B403A26DA}"/>
            </c:ext>
          </c:extLst>
        </c:ser>
        <c:ser>
          <c:idx val="7"/>
          <c:order val="5"/>
          <c:tx>
            <c:v>VLA-K</c:v>
          </c:tx>
          <c:spPr>
            <a:ln w="47625">
              <a:solidFill>
                <a:srgbClr val="FFCC00"/>
              </a:solidFill>
            </a:ln>
          </c:spPr>
          <c:marker>
            <c:symbol val="diamond"/>
            <c:size val="9"/>
            <c:spPr>
              <a:solidFill>
                <a:srgbClr val="FFCC00"/>
              </a:solidFill>
            </c:spPr>
          </c:marker>
          <c:xVal>
            <c:numRef>
              <c:f>VLA!$D$19:$F$19</c:f>
              <c:numCache>
                <c:formatCode>0.0</c:formatCode>
                <c:ptCount val="3"/>
                <c:pt idx="0" formatCode="General">
                  <c:v>18</c:v>
                </c:pt>
                <c:pt idx="1">
                  <c:v>22.25</c:v>
                </c:pt>
                <c:pt idx="2" formatCode="General">
                  <c:v>26.5</c:v>
                </c:pt>
              </c:numCache>
            </c:numRef>
          </c:xVal>
          <c:yVal>
            <c:numRef>
              <c:f>VLA!$Q$30:$S$30</c:f>
              <c:numCache>
                <c:formatCode>0</c:formatCode>
                <c:ptCount val="3"/>
                <c:pt idx="0">
                  <c:v>75.542158059205804</c:v>
                </c:pt>
                <c:pt idx="1">
                  <c:v>89.171701127645051</c:v>
                </c:pt>
                <c:pt idx="2">
                  <c:v>94.939871927105088</c:v>
                </c:pt>
              </c:numCache>
            </c:numRef>
          </c:yVal>
          <c:smooth val="1"/>
          <c:extLst xmlns:c15="http://schemas.microsoft.com/office/drawing/2012/chart">
            <c:ext xmlns:c16="http://schemas.microsoft.com/office/drawing/2014/chart" uri="{C3380CC4-5D6E-409C-BE32-E72D297353CC}">
              <c16:uniqueId val="{00000005-0EB1-4AF9-ADD7-989B403A26DA}"/>
            </c:ext>
          </c:extLst>
        </c:ser>
        <c:ser>
          <c:idx val="8"/>
          <c:order val="6"/>
          <c:tx>
            <c:v>VLA-Ka</c:v>
          </c:tx>
          <c:spPr>
            <a:ln w="47625">
              <a:solidFill>
                <a:srgbClr val="FFCC00"/>
              </a:solidFill>
            </a:ln>
          </c:spPr>
          <c:marker>
            <c:symbol val="diamond"/>
            <c:size val="9"/>
            <c:spPr>
              <a:solidFill>
                <a:srgbClr val="FFCC00"/>
              </a:solidFill>
              <a:ln>
                <a:solidFill>
                  <a:srgbClr val="FF0000"/>
                </a:solidFill>
              </a:ln>
            </c:spPr>
          </c:marker>
          <c:xVal>
            <c:numRef>
              <c:f>VLA!$D$20:$F$20</c:f>
              <c:numCache>
                <c:formatCode>0.0</c:formatCode>
                <c:ptCount val="3"/>
                <c:pt idx="0" formatCode="General">
                  <c:v>26.5</c:v>
                </c:pt>
                <c:pt idx="1">
                  <c:v>33.25</c:v>
                </c:pt>
                <c:pt idx="2" formatCode="General">
                  <c:v>40</c:v>
                </c:pt>
              </c:numCache>
            </c:numRef>
          </c:xVal>
          <c:yVal>
            <c:numRef>
              <c:f>VLA!$Q$31:$S$31</c:f>
              <c:numCache>
                <c:formatCode>0</c:formatCode>
                <c:ptCount val="3"/>
                <c:pt idx="0">
                  <c:v>108.17264168685647</c:v>
                </c:pt>
                <c:pt idx="1">
                  <c:v>89.634642647944418</c:v>
                </c:pt>
                <c:pt idx="2">
                  <c:v>159.50310883730239</c:v>
                </c:pt>
              </c:numCache>
            </c:numRef>
          </c:yVal>
          <c:smooth val="1"/>
          <c:extLst xmlns:c15="http://schemas.microsoft.com/office/drawing/2012/chart">
            <c:ext xmlns:c16="http://schemas.microsoft.com/office/drawing/2014/chart" uri="{C3380CC4-5D6E-409C-BE32-E72D297353CC}">
              <c16:uniqueId val="{00000006-0EB1-4AF9-ADD7-989B403A26DA}"/>
            </c:ext>
          </c:extLst>
        </c:ser>
        <c:ser>
          <c:idx val="18"/>
          <c:order val="7"/>
          <c:tx>
            <c:v>VLA-Q</c:v>
          </c:tx>
          <c:spPr>
            <a:ln>
              <a:solidFill>
                <a:srgbClr val="FFCC00"/>
              </a:solidFill>
            </a:ln>
          </c:spPr>
          <c:marker>
            <c:spPr>
              <a:ln>
                <a:solidFill>
                  <a:srgbClr val="FF0000"/>
                </a:solidFill>
              </a:ln>
            </c:spPr>
          </c:marker>
          <c:xVal>
            <c:numRef>
              <c:f>VLA!$D$21:$F$21</c:f>
              <c:numCache>
                <c:formatCode>0</c:formatCode>
                <c:ptCount val="3"/>
                <c:pt idx="0" formatCode="General">
                  <c:v>40</c:v>
                </c:pt>
                <c:pt idx="1">
                  <c:v>45</c:v>
                </c:pt>
                <c:pt idx="2" formatCode="General">
                  <c:v>50</c:v>
                </c:pt>
              </c:numCache>
            </c:numRef>
          </c:xVal>
          <c:yVal>
            <c:numRef>
              <c:f>VLA!$Q$32:$S$32</c:f>
              <c:numCache>
                <c:formatCode>0</c:formatCode>
                <c:ptCount val="3"/>
                <c:pt idx="0">
                  <c:v>168.96515766663387</c:v>
                </c:pt>
                <c:pt idx="1">
                  <c:v>213.56186743916044</c:v>
                </c:pt>
                <c:pt idx="2">
                  <c:v>399.70599913034806</c:v>
                </c:pt>
              </c:numCache>
            </c:numRef>
          </c:yVal>
          <c:smooth val="1"/>
          <c:extLst>
            <c:ext xmlns:c16="http://schemas.microsoft.com/office/drawing/2014/chart" uri="{C3380CC4-5D6E-409C-BE32-E72D297353CC}">
              <c16:uniqueId val="{00000002-6177-4296-8544-144B09AE4C21}"/>
            </c:ext>
          </c:extLst>
        </c:ser>
        <c:ser>
          <c:idx val="1"/>
          <c:order val="8"/>
          <c:tx>
            <c:v>Ref Band 1</c:v>
          </c:tx>
          <c:spPr>
            <a:ln>
              <a:solidFill>
                <a:srgbClr val="008000"/>
              </a:solidFill>
            </a:ln>
          </c:spPr>
          <c:marker>
            <c:symbol val="square"/>
            <c:size val="12"/>
            <c:spPr>
              <a:solidFill>
                <a:srgbClr val="008000"/>
              </a:solidFill>
              <a:ln>
                <a:solidFill>
                  <a:srgbClr val="FF0000"/>
                </a:solidFill>
              </a:ln>
            </c:spPr>
          </c:marker>
          <c:xVal>
            <c:numRef>
              <c:f>Reference!$D$21:$F$21</c:f>
              <c:numCache>
                <c:formatCode>0.0</c:formatCode>
                <c:ptCount val="3"/>
                <c:pt idx="0" formatCode="General">
                  <c:v>1.2</c:v>
                </c:pt>
                <c:pt idx="1">
                  <c:v>2.0493901531919199</c:v>
                </c:pt>
                <c:pt idx="2" formatCode="General">
                  <c:v>3.5</c:v>
                </c:pt>
              </c:numCache>
            </c:numRef>
          </c:xVal>
          <c:yVal>
            <c:numRef>
              <c:f>Reference!$J$39:$L$39</c:f>
              <c:numCache>
                <c:formatCode>0</c:formatCode>
                <c:ptCount val="3"/>
                <c:pt idx="0">
                  <c:v>35.127275155980492</c:v>
                </c:pt>
                <c:pt idx="1">
                  <c:v>32.584771538970777</c:v>
                </c:pt>
                <c:pt idx="2">
                  <c:v>31.639050047641593</c:v>
                </c:pt>
              </c:numCache>
            </c:numRef>
          </c:yVal>
          <c:smooth val="1"/>
          <c:extLst>
            <c:ext xmlns:c16="http://schemas.microsoft.com/office/drawing/2014/chart" uri="{C3380CC4-5D6E-409C-BE32-E72D297353CC}">
              <c16:uniqueId val="{00000007-0EB1-4AF9-ADD7-989B403A26DA}"/>
            </c:ext>
          </c:extLst>
        </c:ser>
        <c:ser>
          <c:idx val="2"/>
          <c:order val="9"/>
          <c:tx>
            <c:v>Ref Band 2</c:v>
          </c:tx>
          <c:spPr>
            <a:ln>
              <a:solidFill>
                <a:srgbClr val="008000"/>
              </a:solidFill>
            </a:ln>
          </c:spPr>
          <c:marker>
            <c:symbol val="square"/>
            <c:size val="12"/>
            <c:spPr>
              <a:solidFill>
                <a:srgbClr val="008000"/>
              </a:solidFill>
              <a:ln>
                <a:solidFill>
                  <a:srgbClr val="FF0000"/>
                </a:solidFill>
              </a:ln>
            </c:spPr>
          </c:marker>
          <c:xVal>
            <c:numRef>
              <c:f>Reference!$D$22:$F$22</c:f>
              <c:numCache>
                <c:formatCode>0.0</c:formatCode>
                <c:ptCount val="3"/>
                <c:pt idx="0" formatCode="General">
                  <c:v>3.5</c:v>
                </c:pt>
                <c:pt idx="1">
                  <c:v>6.5612498809297</c:v>
                </c:pt>
                <c:pt idx="2" formatCode="General">
                  <c:v>12.3</c:v>
                </c:pt>
              </c:numCache>
            </c:numRef>
          </c:xVal>
          <c:yVal>
            <c:numRef>
              <c:f>Reference!$J$40:$L$40</c:f>
              <c:numCache>
                <c:formatCode>0</c:formatCode>
                <c:ptCount val="3"/>
                <c:pt idx="0">
                  <c:v>39.771908425272542</c:v>
                </c:pt>
                <c:pt idx="1">
                  <c:v>36.095468077743718</c:v>
                </c:pt>
                <c:pt idx="2">
                  <c:v>32.166200039404089</c:v>
                </c:pt>
              </c:numCache>
            </c:numRef>
          </c:yVal>
          <c:smooth val="1"/>
          <c:extLst>
            <c:ext xmlns:c16="http://schemas.microsoft.com/office/drawing/2014/chart" uri="{C3380CC4-5D6E-409C-BE32-E72D297353CC}">
              <c16:uniqueId val="{00000008-0EB1-4AF9-ADD7-989B403A26DA}"/>
            </c:ext>
          </c:extLst>
        </c:ser>
        <c:ser>
          <c:idx val="10"/>
          <c:order val="10"/>
          <c:tx>
            <c:v>Ref Band 3</c:v>
          </c:tx>
          <c:spPr>
            <a:ln>
              <a:solidFill>
                <a:srgbClr val="008000"/>
              </a:solidFill>
            </a:ln>
          </c:spPr>
          <c:marker>
            <c:symbol val="square"/>
            <c:size val="12"/>
            <c:spPr>
              <a:solidFill>
                <a:srgbClr val="008000"/>
              </a:solidFill>
              <a:ln>
                <a:solidFill>
                  <a:srgbClr val="FF0000"/>
                </a:solidFill>
              </a:ln>
            </c:spPr>
          </c:marker>
          <c:xVal>
            <c:numRef>
              <c:f>Reference!$D$23:$F$23</c:f>
              <c:numCache>
                <c:formatCode>0.0</c:formatCode>
                <c:ptCount val="3"/>
                <c:pt idx="0" formatCode="General">
                  <c:v>12.3</c:v>
                </c:pt>
                <c:pt idx="1">
                  <c:v>15.879231719450409</c:v>
                </c:pt>
                <c:pt idx="2" formatCode="General">
                  <c:v>20.5</c:v>
                </c:pt>
              </c:numCache>
            </c:numRef>
          </c:xVal>
          <c:yVal>
            <c:numRef>
              <c:f>Reference!$J$41:$L$41</c:f>
              <c:numCache>
                <c:formatCode>0</c:formatCode>
                <c:ptCount val="3"/>
                <c:pt idx="0">
                  <c:v>28.812008056065647</c:v>
                </c:pt>
                <c:pt idx="1">
                  <c:v>32.373580527105688</c:v>
                </c:pt>
                <c:pt idx="2">
                  <c:v>43.23912910227979</c:v>
                </c:pt>
              </c:numCache>
            </c:numRef>
          </c:yVal>
          <c:smooth val="1"/>
          <c:extLst>
            <c:ext xmlns:c16="http://schemas.microsoft.com/office/drawing/2014/chart" uri="{C3380CC4-5D6E-409C-BE32-E72D297353CC}">
              <c16:uniqueId val="{00000009-0EB1-4AF9-ADD7-989B403A26DA}"/>
            </c:ext>
          </c:extLst>
        </c:ser>
        <c:ser>
          <c:idx val="11"/>
          <c:order val="11"/>
          <c:tx>
            <c:v>Ref Band 4</c:v>
          </c:tx>
          <c:spPr>
            <a:ln>
              <a:solidFill>
                <a:srgbClr val="008000"/>
              </a:solidFill>
            </a:ln>
          </c:spPr>
          <c:marker>
            <c:symbol val="triangle"/>
            <c:size val="12"/>
            <c:spPr>
              <a:solidFill>
                <a:srgbClr val="008000"/>
              </a:solidFill>
              <a:ln>
                <a:solidFill>
                  <a:srgbClr val="FF0000"/>
                </a:solidFill>
              </a:ln>
            </c:spPr>
          </c:marker>
          <c:xVal>
            <c:numRef>
              <c:f>Reference!$D$24:$F$24</c:f>
              <c:numCache>
                <c:formatCode>0.0</c:formatCode>
                <c:ptCount val="3"/>
                <c:pt idx="0" formatCode="General">
                  <c:v>20.5</c:v>
                </c:pt>
                <c:pt idx="1">
                  <c:v>26.40075756488817</c:v>
                </c:pt>
                <c:pt idx="2" formatCode="General">
                  <c:v>34</c:v>
                </c:pt>
              </c:numCache>
            </c:numRef>
          </c:xVal>
          <c:yVal>
            <c:numRef>
              <c:f>Reference!$J$42:$L$42</c:f>
              <c:numCache>
                <c:formatCode>0</c:formatCode>
                <c:ptCount val="3"/>
                <c:pt idx="0">
                  <c:v>40.925948427250049</c:v>
                </c:pt>
                <c:pt idx="1">
                  <c:v>38.980844259882602</c:v>
                </c:pt>
                <c:pt idx="2">
                  <c:v>44.334511105483223</c:v>
                </c:pt>
              </c:numCache>
            </c:numRef>
          </c:yVal>
          <c:smooth val="1"/>
          <c:extLst>
            <c:ext xmlns:c16="http://schemas.microsoft.com/office/drawing/2014/chart" uri="{C3380CC4-5D6E-409C-BE32-E72D297353CC}">
              <c16:uniqueId val="{0000000A-0EB1-4AF9-ADD7-989B403A26DA}"/>
            </c:ext>
          </c:extLst>
        </c:ser>
        <c:ser>
          <c:idx val="12"/>
          <c:order val="12"/>
          <c:tx>
            <c:v>Ref Band 5</c:v>
          </c:tx>
          <c:spPr>
            <a:ln>
              <a:solidFill>
                <a:srgbClr val="008000"/>
              </a:solidFill>
            </a:ln>
          </c:spPr>
          <c:marker>
            <c:symbol val="diamond"/>
            <c:size val="12"/>
            <c:spPr>
              <a:solidFill>
                <a:srgbClr val="008000"/>
              </a:solidFill>
              <a:ln>
                <a:solidFill>
                  <a:srgbClr val="FF0000"/>
                </a:solidFill>
              </a:ln>
            </c:spPr>
          </c:marker>
          <c:dPt>
            <c:idx val="1"/>
            <c:bubble3D val="0"/>
            <c:extLst>
              <c:ext xmlns:c16="http://schemas.microsoft.com/office/drawing/2014/chart" uri="{C3380CC4-5D6E-409C-BE32-E72D297353CC}">
                <c16:uniqueId val="{00000002-3F57-4CB3-98CD-CC8910E7F862}"/>
              </c:ext>
            </c:extLst>
          </c:dPt>
          <c:dPt>
            <c:idx val="2"/>
            <c:bubble3D val="0"/>
            <c:extLst>
              <c:ext xmlns:c16="http://schemas.microsoft.com/office/drawing/2014/chart" uri="{C3380CC4-5D6E-409C-BE32-E72D297353CC}">
                <c16:uniqueId val="{00000000-AF9D-47A4-B231-54A10FB6EF3A}"/>
              </c:ext>
            </c:extLst>
          </c:dPt>
          <c:xVal>
            <c:numRef>
              <c:f>Reference!$D$25:$F$25</c:f>
              <c:numCache>
                <c:formatCode>0.0</c:formatCode>
                <c:ptCount val="3"/>
                <c:pt idx="0" formatCode="General">
                  <c:v>30.5</c:v>
                </c:pt>
                <c:pt idx="1">
                  <c:v>39.246018906380812</c:v>
                </c:pt>
                <c:pt idx="2" formatCode="General">
                  <c:v>50.5</c:v>
                </c:pt>
              </c:numCache>
            </c:numRef>
          </c:xVal>
          <c:yVal>
            <c:numRef>
              <c:f>Reference!$J$43:$L$43</c:f>
              <c:numCache>
                <c:formatCode>0</c:formatCode>
                <c:ptCount val="3"/>
                <c:pt idx="0">
                  <c:v>43.349453763093294</c:v>
                </c:pt>
                <c:pt idx="1">
                  <c:v>51.399101928189808</c:v>
                </c:pt>
                <c:pt idx="2">
                  <c:v>130.01217462147679</c:v>
                </c:pt>
              </c:numCache>
            </c:numRef>
          </c:yVal>
          <c:smooth val="1"/>
          <c:extLst>
            <c:ext xmlns:c16="http://schemas.microsoft.com/office/drawing/2014/chart" uri="{C3380CC4-5D6E-409C-BE32-E72D297353CC}">
              <c16:uniqueId val="{0000000B-0EB1-4AF9-ADD7-989B403A26DA}"/>
            </c:ext>
          </c:extLst>
        </c:ser>
        <c:ser>
          <c:idx val="9"/>
          <c:order val="13"/>
          <c:tx>
            <c:v>WB B1</c:v>
          </c:tx>
          <c:spPr>
            <a:ln>
              <a:solidFill>
                <a:srgbClr val="00B0F0"/>
              </a:solidFill>
            </a:ln>
          </c:spPr>
          <c:marker>
            <c:symbol val="diamond"/>
            <c:size val="12"/>
            <c:spPr>
              <a:solidFill>
                <a:srgbClr val="00B0F0"/>
              </a:solidFill>
            </c:spPr>
          </c:marker>
          <c:xVal>
            <c:numRef>
              <c:f>'WB Feed'!$D$20:$G$20</c:f>
              <c:numCache>
                <c:formatCode>0.0</c:formatCode>
                <c:ptCount val="4"/>
                <c:pt idx="0" formatCode="General">
                  <c:v>1.2</c:v>
                </c:pt>
                <c:pt idx="1">
                  <c:v>2.2449944320643649</c:v>
                </c:pt>
                <c:pt idx="2">
                  <c:v>3.4</c:v>
                </c:pt>
                <c:pt idx="3" formatCode="General">
                  <c:v>4.2</c:v>
                </c:pt>
              </c:numCache>
              <c:extLst xmlns:c15="http://schemas.microsoft.com/office/drawing/2012/chart"/>
            </c:numRef>
          </c:xVal>
          <c:yVal>
            <c:numRef>
              <c:f>'WB Feed'!$H$41:$K$41</c:f>
              <c:numCache>
                <c:formatCode>0</c:formatCode>
                <c:ptCount val="4"/>
                <c:pt idx="0">
                  <c:v>32.752121319810996</c:v>
                </c:pt>
                <c:pt idx="1">
                  <c:v>30.260023684221242</c:v>
                </c:pt>
                <c:pt idx="2">
                  <c:v>26.496532372625289</c:v>
                </c:pt>
                <c:pt idx="3">
                  <c:v>25.019843998328195</c:v>
                </c:pt>
              </c:numCache>
              <c:extLst xmlns:c15="http://schemas.microsoft.com/office/drawing/2012/chart"/>
            </c:numRef>
          </c:yVal>
          <c:smooth val="1"/>
          <c:extLst xmlns:c15="http://schemas.microsoft.com/office/drawing/2012/chart">
            <c:ext xmlns:c16="http://schemas.microsoft.com/office/drawing/2014/chart" uri="{C3380CC4-5D6E-409C-BE32-E72D297353CC}">
              <c16:uniqueId val="{00000000-7FC2-4EE6-8FA8-02EE29969391}"/>
            </c:ext>
          </c:extLst>
        </c:ser>
        <c:ser>
          <c:idx val="13"/>
          <c:order val="14"/>
          <c:tx>
            <c:v>WB B2</c:v>
          </c:tx>
          <c:spPr>
            <a:ln>
              <a:solidFill>
                <a:srgbClr val="00B0F0"/>
              </a:solidFill>
            </a:ln>
          </c:spPr>
          <c:marker>
            <c:symbol val="diamond"/>
            <c:size val="12"/>
            <c:spPr>
              <a:solidFill>
                <a:srgbClr val="00B0F0"/>
              </a:solidFill>
              <a:ln>
                <a:solidFill>
                  <a:srgbClr val="00B0F0"/>
                </a:solidFill>
              </a:ln>
            </c:spPr>
          </c:marker>
          <c:xVal>
            <c:numRef>
              <c:f>'WB Feed'!$D$21:$G$21</c:f>
              <c:numCache>
                <c:formatCode>General</c:formatCode>
                <c:ptCount val="4"/>
                <c:pt idx="0">
                  <c:v>4.2</c:v>
                </c:pt>
                <c:pt idx="1">
                  <c:v>8</c:v>
                </c:pt>
                <c:pt idx="2">
                  <c:v>10</c:v>
                </c:pt>
                <c:pt idx="3">
                  <c:v>15</c:v>
                </c:pt>
              </c:numCache>
              <c:extLst xmlns:c15="http://schemas.microsoft.com/office/drawing/2012/chart"/>
            </c:numRef>
          </c:xVal>
          <c:yVal>
            <c:numRef>
              <c:f>'WB Feed'!$H$42:$K$42</c:f>
              <c:numCache>
                <c:formatCode>0</c:formatCode>
                <c:ptCount val="4"/>
                <c:pt idx="0">
                  <c:v>39.281155077375267</c:v>
                </c:pt>
                <c:pt idx="1">
                  <c:v>35.799109677207205</c:v>
                </c:pt>
                <c:pt idx="2">
                  <c:v>34.36110531440336</c:v>
                </c:pt>
                <c:pt idx="3">
                  <c:v>34.967487393963026</c:v>
                </c:pt>
              </c:numCache>
              <c:extLst xmlns:c15="http://schemas.microsoft.com/office/drawing/2012/chart"/>
            </c:numRef>
          </c:yVal>
          <c:smooth val="1"/>
          <c:extLst xmlns:c15="http://schemas.microsoft.com/office/drawing/2012/chart">
            <c:ext xmlns:c16="http://schemas.microsoft.com/office/drawing/2014/chart" uri="{C3380CC4-5D6E-409C-BE32-E72D297353CC}">
              <c16:uniqueId val="{00000001-7FC2-4EE6-8FA8-02EE29969391}"/>
            </c:ext>
          </c:extLst>
        </c:ser>
        <c:ser>
          <c:idx val="17"/>
          <c:order val="15"/>
          <c:tx>
            <c:v>WB B3</c:v>
          </c:tx>
          <c:spPr>
            <a:ln>
              <a:solidFill>
                <a:srgbClr val="00B0F0"/>
              </a:solidFill>
            </a:ln>
          </c:spPr>
          <c:marker>
            <c:symbol val="diamond"/>
            <c:size val="12"/>
            <c:spPr>
              <a:solidFill>
                <a:srgbClr val="00B0F0"/>
              </a:solidFill>
              <a:ln>
                <a:solidFill>
                  <a:srgbClr val="00B0F0"/>
                </a:solidFill>
              </a:ln>
            </c:spPr>
          </c:marker>
          <c:xVal>
            <c:numRef>
              <c:f>'WB Feed'!$D$22:$G$22</c:f>
              <c:numCache>
                <c:formatCode>General</c:formatCode>
                <c:ptCount val="4"/>
                <c:pt idx="0">
                  <c:v>15</c:v>
                </c:pt>
                <c:pt idx="1">
                  <c:v>23</c:v>
                </c:pt>
                <c:pt idx="2">
                  <c:v>35</c:v>
                </c:pt>
                <c:pt idx="3">
                  <c:v>50</c:v>
                </c:pt>
              </c:numCache>
              <c:extLst xmlns:c15="http://schemas.microsoft.com/office/drawing/2012/chart"/>
            </c:numRef>
          </c:xVal>
          <c:yVal>
            <c:numRef>
              <c:f>'WB Feed'!$H$43:$K$43</c:f>
              <c:numCache>
                <c:formatCode>0</c:formatCode>
                <c:ptCount val="4"/>
                <c:pt idx="0">
                  <c:v>60.86285444738121</c:v>
                </c:pt>
                <c:pt idx="1">
                  <c:v>74.667076903605235</c:v>
                </c:pt>
                <c:pt idx="2">
                  <c:v>73.309415592743008</c:v>
                </c:pt>
                <c:pt idx="3">
                  <c:v>154.94067239095023</c:v>
                </c:pt>
              </c:numCache>
              <c:extLst xmlns:c15="http://schemas.microsoft.com/office/drawing/2012/chart"/>
            </c:numRef>
          </c:yVal>
          <c:smooth val="1"/>
          <c:extLst xmlns:c15="http://schemas.microsoft.com/office/drawing/2012/chart">
            <c:ext xmlns:c16="http://schemas.microsoft.com/office/drawing/2014/chart" uri="{C3380CC4-5D6E-409C-BE32-E72D297353CC}">
              <c16:uniqueId val="{00000002-7FC2-4EE6-8FA8-02EE29969391}"/>
            </c:ext>
          </c:extLst>
        </c:ser>
        <c:dLbls>
          <c:showLegendKey val="0"/>
          <c:showVal val="0"/>
          <c:showCatName val="0"/>
          <c:showSerName val="0"/>
          <c:showPercent val="0"/>
          <c:showBubbleSize val="0"/>
        </c:dLbls>
        <c:axId val="145692160"/>
        <c:axId val="145707008"/>
        <c:extLst>
          <c:ext xmlns:c15="http://schemas.microsoft.com/office/drawing/2012/chart" uri="{02D57815-91ED-43cb-92C2-25804820EDAC}">
            <c15:filteredScatterSeries>
              <c15:ser>
                <c:idx val="14"/>
                <c:order val="16"/>
                <c:tx>
                  <c:v>UWB B1</c:v>
                </c:tx>
                <c:spPr>
                  <a:ln>
                    <a:solidFill>
                      <a:srgbClr val="0070C0"/>
                    </a:solidFill>
                  </a:ln>
                </c:spPr>
                <c:marker>
                  <c:symbol val="triangle"/>
                  <c:size val="12"/>
                  <c:spPr>
                    <a:solidFill>
                      <a:srgbClr val="0070C0"/>
                    </a:solidFill>
                  </c:spPr>
                </c:marker>
                <c:xVal>
                  <c:numRef>
                    <c:extLst>
                      <c:ext uri="{02D57815-91ED-43cb-92C2-25804820EDAC}">
                        <c15:formulaRef>
                          <c15:sqref>'UWB Feed'!$D$17:$H$17</c15:sqref>
                        </c15:formulaRef>
                      </c:ext>
                    </c:extLst>
                    <c:numCache>
                      <c:formatCode>General</c:formatCode>
                      <c:ptCount val="5"/>
                      <c:pt idx="0">
                        <c:v>1.2</c:v>
                      </c:pt>
                      <c:pt idx="1">
                        <c:v>3</c:v>
                      </c:pt>
                      <c:pt idx="2">
                        <c:v>5</c:v>
                      </c:pt>
                      <c:pt idx="3">
                        <c:v>6</c:v>
                      </c:pt>
                      <c:pt idx="4">
                        <c:v>8</c:v>
                      </c:pt>
                    </c:numCache>
                  </c:numRef>
                </c:xVal>
                <c:yVal>
                  <c:numRef>
                    <c:extLst>
                      <c:ext uri="{02D57815-91ED-43cb-92C2-25804820EDAC}">
                        <c15:formulaRef>
                          <c15:sqref>'UWB Feed'!$N$29:$R$29</c15:sqref>
                        </c15:formulaRef>
                      </c:ext>
                    </c:extLst>
                    <c:numCache>
                      <c:formatCode>0</c:formatCode>
                      <c:ptCount val="5"/>
                      <c:pt idx="0">
                        <c:v>24.337760541203867</c:v>
                      </c:pt>
                      <c:pt idx="1">
                        <c:v>27.357396079454702</c:v>
                      </c:pt>
                      <c:pt idx="2">
                        <c:v>28.996558805064929</c:v>
                      </c:pt>
                      <c:pt idx="3">
                        <c:v>30.631177831061198</c:v>
                      </c:pt>
                      <c:pt idx="4">
                        <c:v>34.310346337015702</c:v>
                      </c:pt>
                    </c:numCache>
                  </c:numRef>
                </c:yVal>
                <c:smooth val="1"/>
                <c:extLst>
                  <c:ext xmlns:c16="http://schemas.microsoft.com/office/drawing/2014/chart" uri="{C3380CC4-5D6E-409C-BE32-E72D297353CC}">
                    <c16:uniqueId val="{0000000C-0EB1-4AF9-ADD7-989B403A26DA}"/>
                  </c:ext>
                </c:extLst>
              </c15:ser>
            </c15:filteredScatterSeries>
            <c15:filteredScatterSeries>
              <c15:ser>
                <c:idx val="15"/>
                <c:order val="17"/>
                <c:tx>
                  <c:v>UWB B2</c:v>
                </c:tx>
                <c:spPr>
                  <a:ln>
                    <a:solidFill>
                      <a:srgbClr val="0070C0"/>
                    </a:solidFill>
                  </a:ln>
                </c:spPr>
                <c:marker>
                  <c:symbol val="triangle"/>
                  <c:size val="12"/>
                  <c:spPr>
                    <a:solidFill>
                      <a:srgbClr val="0070C0"/>
                    </a:solidFill>
                  </c:spPr>
                </c:marker>
                <c:xVal>
                  <c:numRef>
                    <c:extLst xmlns:c15="http://schemas.microsoft.com/office/drawing/2012/chart">
                      <c:ext xmlns:c15="http://schemas.microsoft.com/office/drawing/2012/chart" uri="{02D57815-91ED-43cb-92C2-25804820EDAC}">
                        <c15:formulaRef>
                          <c15:sqref>'UWB Feed'!$D$18:$H$18</c15:sqref>
                        </c15:formulaRef>
                      </c:ext>
                    </c:extLst>
                    <c:numCache>
                      <c:formatCode>General</c:formatCode>
                      <c:ptCount val="5"/>
                      <c:pt idx="0">
                        <c:v>8</c:v>
                      </c:pt>
                      <c:pt idx="1">
                        <c:v>15</c:v>
                      </c:pt>
                      <c:pt idx="2">
                        <c:v>23</c:v>
                      </c:pt>
                      <c:pt idx="3">
                        <c:v>32</c:v>
                      </c:pt>
                      <c:pt idx="4">
                        <c:v>48</c:v>
                      </c:pt>
                    </c:numCache>
                  </c:numRef>
                </c:xVal>
                <c:yVal>
                  <c:numRef>
                    <c:extLst xmlns:c15="http://schemas.microsoft.com/office/drawing/2012/chart">
                      <c:ext xmlns:c15="http://schemas.microsoft.com/office/drawing/2012/chart" uri="{02D57815-91ED-43cb-92C2-25804820EDAC}">
                        <c15:formulaRef>
                          <c15:sqref>'UWB Feed'!$N$30:$R$30</c15:sqref>
                        </c15:formulaRef>
                      </c:ext>
                    </c:extLst>
                    <c:numCache>
                      <c:formatCode>0</c:formatCode>
                      <c:ptCount val="5"/>
                      <c:pt idx="0">
                        <c:v>36.810419492367558</c:v>
                      </c:pt>
                      <c:pt idx="1">
                        <c:v>46.988363579672225</c:v>
                      </c:pt>
                      <c:pt idx="2">
                        <c:v>75.594400898304329</c:v>
                      </c:pt>
                      <c:pt idx="3">
                        <c:v>62.513285385825156</c:v>
                      </c:pt>
                      <c:pt idx="4">
                        <c:v>136.12079412655012</c:v>
                      </c:pt>
                    </c:numCache>
                  </c:numRef>
                </c:yVal>
                <c:smooth val="1"/>
                <c:extLst xmlns:c15="http://schemas.microsoft.com/office/drawing/2012/chart">
                  <c:ext xmlns:c16="http://schemas.microsoft.com/office/drawing/2014/chart" uri="{C3380CC4-5D6E-409C-BE32-E72D297353CC}">
                    <c16:uniqueId val="{0000000D-0EB1-4AF9-ADD7-989B403A26DA}"/>
                  </c:ext>
                </c:extLst>
              </c15:ser>
            </c15:filteredScatterSeries>
            <c15:filteredScatterSeries>
              <c15:ser>
                <c:idx val="16"/>
                <c:order val="18"/>
                <c:tx>
                  <c:v>W-band</c:v>
                </c:tx>
                <c:spPr>
                  <a:ln>
                    <a:solidFill>
                      <a:srgbClr val="7030A0"/>
                    </a:solidFill>
                  </a:ln>
                </c:spPr>
                <c:marker>
                  <c:symbol val="triangle"/>
                  <c:size val="9"/>
                  <c:spPr>
                    <a:solidFill>
                      <a:srgbClr val="7030A0"/>
                    </a:solidFill>
                  </c:spPr>
                </c:marker>
                <c:xVal>
                  <c:numRef>
                    <c:extLst xmlns:c15="http://schemas.microsoft.com/office/drawing/2012/chart">
                      <c:ext xmlns:c15="http://schemas.microsoft.com/office/drawing/2012/chart" uri="{02D57815-91ED-43cb-92C2-25804820EDAC}">
                        <c15:formulaRef>
                          <c15:sqref>'UWB Feed'!$D$19:$H$19</c15:sqref>
                        </c15:formulaRef>
                      </c:ext>
                    </c:extLst>
                    <c:numCache>
                      <c:formatCode>General</c:formatCode>
                      <c:ptCount val="5"/>
                      <c:pt idx="0">
                        <c:v>70</c:v>
                      </c:pt>
                      <c:pt idx="1">
                        <c:v>80</c:v>
                      </c:pt>
                      <c:pt idx="2">
                        <c:v>90</c:v>
                      </c:pt>
                      <c:pt idx="3">
                        <c:v>105</c:v>
                      </c:pt>
                      <c:pt idx="4">
                        <c:v>116</c:v>
                      </c:pt>
                    </c:numCache>
                  </c:numRef>
                </c:xVal>
                <c:yVal>
                  <c:numRef>
                    <c:extLst xmlns:c15="http://schemas.microsoft.com/office/drawing/2012/chart">
                      <c:ext xmlns:c15="http://schemas.microsoft.com/office/drawing/2012/chart" uri="{02D57815-91ED-43cb-92C2-25804820EDAC}">
                        <c15:formulaRef>
                          <c15:sqref>'UWB Feed'!$N$31:$R$31</c15:sqref>
                        </c15:formulaRef>
                      </c:ext>
                    </c:extLst>
                    <c:numCache>
                      <c:formatCode>0</c:formatCode>
                      <c:ptCount val="5"/>
                      <c:pt idx="0">
                        <c:v>180.59288991835342</c:v>
                      </c:pt>
                      <c:pt idx="1">
                        <c:v>119.05746132598655</c:v>
                      </c:pt>
                      <c:pt idx="2">
                        <c:v>111.21654068872118</c:v>
                      </c:pt>
                      <c:pt idx="3">
                        <c:v>133.72761450819721</c:v>
                      </c:pt>
                      <c:pt idx="4">
                        <c:v>393.83925488604336</c:v>
                      </c:pt>
                    </c:numCache>
                  </c:numRef>
                </c:yVal>
                <c:smooth val="1"/>
                <c:extLst xmlns:c15="http://schemas.microsoft.com/office/drawing/2012/chart">
                  <c:ext xmlns:c16="http://schemas.microsoft.com/office/drawing/2014/chart" uri="{C3380CC4-5D6E-409C-BE32-E72D297353CC}">
                    <c16:uniqueId val="{0000000E-0EB1-4AF9-ADD7-989B403A26DA}"/>
                  </c:ext>
                </c:extLst>
              </c15:ser>
            </c15:filteredScatterSeries>
          </c:ext>
        </c:extLst>
      </c:scatterChart>
      <c:valAx>
        <c:axId val="145692160"/>
        <c:scaling>
          <c:logBase val="10"/>
          <c:orientation val="minMax"/>
          <c:max val="100"/>
        </c:scaling>
        <c:delete val="0"/>
        <c:axPos val="b"/>
        <c:majorGridlines/>
        <c:minorGridlines/>
        <c:title>
          <c:tx>
            <c:rich>
              <a:bodyPr/>
              <a:lstStyle/>
              <a:p>
                <a:pPr>
                  <a:defRPr sz="2000"/>
                </a:pPr>
                <a:r>
                  <a:rPr lang="en-US" sz="2000"/>
                  <a:t>Frequency, GHz</a:t>
                </a:r>
              </a:p>
            </c:rich>
          </c:tx>
          <c:layout>
            <c:manualLayout>
              <c:xMode val="edge"/>
              <c:yMode val="edge"/>
              <c:x val="0.43861211948489859"/>
              <c:y val="0.93188423272590248"/>
            </c:manualLayout>
          </c:layout>
          <c:overlay val="0"/>
        </c:title>
        <c:numFmt formatCode="General" sourceLinked="1"/>
        <c:majorTickMark val="out"/>
        <c:minorTickMark val="out"/>
        <c:tickLblPos val="nextTo"/>
        <c:txPr>
          <a:bodyPr/>
          <a:lstStyle/>
          <a:p>
            <a:pPr>
              <a:defRPr sz="1600" b="1"/>
            </a:pPr>
            <a:endParaRPr lang="en-US"/>
          </a:p>
        </c:txPr>
        <c:crossAx val="145707008"/>
        <c:crosses val="autoZero"/>
        <c:crossBetween val="midCat"/>
        <c:minorUnit val="1"/>
      </c:valAx>
      <c:valAx>
        <c:axId val="145707008"/>
        <c:scaling>
          <c:orientation val="minMax"/>
          <c:max val="150"/>
          <c:min val="0"/>
        </c:scaling>
        <c:delete val="0"/>
        <c:axPos val="l"/>
        <c:majorGridlines/>
        <c:title>
          <c:tx>
            <c:rich>
              <a:bodyPr rot="-5400000" vert="horz"/>
              <a:lstStyle/>
              <a:p>
                <a:pPr>
                  <a:defRPr sz="2000"/>
                </a:pPr>
                <a:r>
                  <a:rPr lang="en-US" sz="2000"/>
                  <a:t>Tsys/</a:t>
                </a:r>
                <a:r>
                  <a:rPr lang="el-GR" sz="2000">
                    <a:latin typeface="GreekC_IV25"/>
                    <a:cs typeface="GreekC_IV25"/>
                  </a:rPr>
                  <a:t>η</a:t>
                </a:r>
                <a:r>
                  <a:rPr lang="en-US" sz="2000" baseline="-25000">
                    <a:latin typeface="GreekC_IV25"/>
                    <a:cs typeface="GreekC_IV25"/>
                  </a:rPr>
                  <a:t>A</a:t>
                </a:r>
                <a:r>
                  <a:rPr lang="en-US" sz="2000"/>
                  <a:t>,</a:t>
                </a:r>
                <a:r>
                  <a:rPr lang="en-US" sz="2000" baseline="0"/>
                  <a:t> Kelvin</a:t>
                </a:r>
                <a:endParaRPr lang="en-US" sz="2000"/>
              </a:p>
            </c:rich>
          </c:tx>
          <c:layout/>
          <c:overlay val="0"/>
        </c:title>
        <c:numFmt formatCode="0" sourceLinked="1"/>
        <c:majorTickMark val="out"/>
        <c:minorTickMark val="in"/>
        <c:tickLblPos val="nextTo"/>
        <c:spPr>
          <a:ln/>
        </c:spPr>
        <c:txPr>
          <a:bodyPr/>
          <a:lstStyle/>
          <a:p>
            <a:pPr>
              <a:defRPr sz="1600" b="1"/>
            </a:pPr>
            <a:endParaRPr lang="en-US"/>
          </a:p>
        </c:txPr>
        <c:crossAx val="145692160"/>
        <c:crosses val="autoZero"/>
        <c:crossBetween val="midCat"/>
        <c:majorUnit val="10"/>
        <c:minorUnit val="5"/>
      </c:valAx>
    </c:plotArea>
    <c:legend>
      <c:legendPos val="r"/>
      <c:layout>
        <c:manualLayout>
          <c:xMode val="edge"/>
          <c:yMode val="edge"/>
          <c:x val="7.4544150893242511E-2"/>
          <c:y val="7.4605452664526645E-2"/>
          <c:w val="0.23146847464496637"/>
          <c:h val="0.3199686362937269"/>
        </c:manualLayout>
      </c:layout>
      <c:overlay val="0"/>
      <c:spPr>
        <a:solidFill>
          <a:schemeClr val="bg1"/>
        </a:solidFill>
        <a:ln>
          <a:solidFill>
            <a:schemeClr val="tx1">
              <a:tint val="75000"/>
              <a:shade val="95000"/>
              <a:satMod val="105000"/>
            </a:schemeClr>
          </a:solidFill>
        </a:ln>
      </c:spPr>
      <c:txPr>
        <a:bodyPr/>
        <a:lstStyle/>
        <a:p>
          <a:pPr>
            <a:defRPr sz="1400" baseline="0"/>
          </a:pPr>
          <a:endParaRPr lang="en-US"/>
        </a:p>
      </c:txPr>
    </c:legend>
    <c:plotVisOnly val="1"/>
    <c:dispBlanksAs val="gap"/>
    <c:showDLblsOverMax val="0"/>
  </c:chart>
  <c:printSettings>
    <c:headerFooter/>
    <c:pageMargins b="0.75" l="0.25" r="0.25"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2400"/>
            </a:pPr>
            <a:r>
              <a:rPr lang="en-US" sz="2400"/>
              <a:t>ngVLA 1.2-50</a:t>
            </a:r>
            <a:r>
              <a:rPr lang="en-US" sz="2400" baseline="0"/>
              <a:t> GHz Baseline </a:t>
            </a:r>
            <a:r>
              <a:rPr lang="en-US" sz="2400"/>
              <a:t>Receiver </a:t>
            </a:r>
            <a:r>
              <a:rPr lang="en-US" sz="2400" baseline="0"/>
              <a:t>Relative Sensitivity, Tsys/</a:t>
            </a:r>
            <a:r>
              <a:rPr lang="el-GR" sz="2400" baseline="0">
                <a:latin typeface="GreekC_IV25"/>
                <a:cs typeface="GreekC_IV25"/>
              </a:rPr>
              <a:t>η</a:t>
            </a:r>
            <a:r>
              <a:rPr lang="en-US" sz="2400" baseline="-25000">
                <a:latin typeface="GreekC_IV25"/>
                <a:cs typeface="GreekC_IV25"/>
              </a:rPr>
              <a:t>A</a:t>
            </a:r>
            <a:endParaRPr lang="en-US" sz="2400" baseline="-25000"/>
          </a:p>
        </c:rich>
      </c:tx>
      <c:layout/>
      <c:overlay val="0"/>
    </c:title>
    <c:autoTitleDeleted val="0"/>
    <c:plotArea>
      <c:layout>
        <c:manualLayout>
          <c:layoutTarget val="inner"/>
          <c:xMode val="edge"/>
          <c:yMode val="edge"/>
          <c:x val="6.7891043634859358E-2"/>
          <c:y val="6.9395444589913577E-2"/>
          <c:w val="0.89293662184846723"/>
          <c:h val="0.81708029317825082"/>
        </c:manualLayout>
      </c:layout>
      <c:scatterChart>
        <c:scatterStyle val="smoothMarker"/>
        <c:varyColors val="0"/>
        <c:ser>
          <c:idx val="1"/>
          <c:order val="7"/>
          <c:tx>
            <c:v>Band 1</c:v>
          </c:tx>
          <c:spPr>
            <a:ln>
              <a:solidFill>
                <a:schemeClr val="accent2"/>
              </a:solidFill>
            </a:ln>
          </c:spPr>
          <c:marker>
            <c:symbol val="square"/>
            <c:size val="12"/>
            <c:spPr>
              <a:solidFill>
                <a:srgbClr val="C00000"/>
              </a:solidFill>
              <a:ln>
                <a:solidFill>
                  <a:srgbClr val="008000"/>
                </a:solidFill>
              </a:ln>
            </c:spPr>
          </c:marker>
          <c:xVal>
            <c:numRef>
              <c:f>Reference!$D$21:$F$21</c:f>
              <c:numCache>
                <c:formatCode>0.0</c:formatCode>
                <c:ptCount val="3"/>
                <c:pt idx="0" formatCode="General">
                  <c:v>1.2</c:v>
                </c:pt>
                <c:pt idx="1">
                  <c:v>2.0493901531919199</c:v>
                </c:pt>
                <c:pt idx="2" formatCode="General">
                  <c:v>3.5</c:v>
                </c:pt>
              </c:numCache>
            </c:numRef>
          </c:xVal>
          <c:yVal>
            <c:numRef>
              <c:f>Reference!$J$39:$L$39</c:f>
              <c:numCache>
                <c:formatCode>0</c:formatCode>
                <c:ptCount val="3"/>
                <c:pt idx="0">
                  <c:v>35.127275155980492</c:v>
                </c:pt>
                <c:pt idx="1">
                  <c:v>32.584771538970777</c:v>
                </c:pt>
                <c:pt idx="2">
                  <c:v>31.639050047641593</c:v>
                </c:pt>
              </c:numCache>
            </c:numRef>
          </c:yVal>
          <c:smooth val="1"/>
          <c:extLst>
            <c:ext xmlns:c16="http://schemas.microsoft.com/office/drawing/2014/chart" uri="{C3380CC4-5D6E-409C-BE32-E72D297353CC}">
              <c16:uniqueId val="{00000000-E818-4F13-95DD-A487631C59A2}"/>
            </c:ext>
          </c:extLst>
        </c:ser>
        <c:ser>
          <c:idx val="2"/>
          <c:order val="8"/>
          <c:tx>
            <c:v>Band 2</c:v>
          </c:tx>
          <c:spPr>
            <a:ln>
              <a:solidFill>
                <a:srgbClr val="00B050"/>
              </a:solidFill>
            </a:ln>
          </c:spPr>
          <c:marker>
            <c:symbol val="square"/>
            <c:size val="12"/>
            <c:spPr>
              <a:solidFill>
                <a:srgbClr val="00B050"/>
              </a:solidFill>
              <a:ln>
                <a:solidFill>
                  <a:srgbClr val="FF0000"/>
                </a:solidFill>
              </a:ln>
            </c:spPr>
          </c:marker>
          <c:xVal>
            <c:numRef>
              <c:f>Reference!$D$22:$F$22</c:f>
              <c:numCache>
                <c:formatCode>0.0</c:formatCode>
                <c:ptCount val="3"/>
                <c:pt idx="0" formatCode="General">
                  <c:v>3.5</c:v>
                </c:pt>
                <c:pt idx="1">
                  <c:v>6.5612498809297</c:v>
                </c:pt>
                <c:pt idx="2" formatCode="General">
                  <c:v>12.3</c:v>
                </c:pt>
              </c:numCache>
            </c:numRef>
          </c:xVal>
          <c:yVal>
            <c:numRef>
              <c:f>Reference!$J$40:$L$40</c:f>
              <c:numCache>
                <c:formatCode>0</c:formatCode>
                <c:ptCount val="3"/>
                <c:pt idx="0">
                  <c:v>39.771908425272542</c:v>
                </c:pt>
                <c:pt idx="1">
                  <c:v>36.095468077743718</c:v>
                </c:pt>
                <c:pt idx="2">
                  <c:v>32.166200039404089</c:v>
                </c:pt>
              </c:numCache>
            </c:numRef>
          </c:yVal>
          <c:smooth val="1"/>
          <c:extLst>
            <c:ext xmlns:c16="http://schemas.microsoft.com/office/drawing/2014/chart" uri="{C3380CC4-5D6E-409C-BE32-E72D297353CC}">
              <c16:uniqueId val="{00000001-E818-4F13-95DD-A487631C59A2}"/>
            </c:ext>
          </c:extLst>
        </c:ser>
        <c:ser>
          <c:idx val="10"/>
          <c:order val="9"/>
          <c:tx>
            <c:v>Band 3</c:v>
          </c:tx>
          <c:spPr>
            <a:ln>
              <a:solidFill>
                <a:srgbClr val="0000FF"/>
              </a:solidFill>
            </a:ln>
          </c:spPr>
          <c:marker>
            <c:symbol val="square"/>
            <c:size val="12"/>
            <c:spPr>
              <a:solidFill>
                <a:srgbClr val="0000FF"/>
              </a:solidFill>
              <a:ln>
                <a:solidFill>
                  <a:srgbClr val="FF0000"/>
                </a:solidFill>
              </a:ln>
            </c:spPr>
          </c:marker>
          <c:xVal>
            <c:numRef>
              <c:f>Reference!$D$23:$F$23</c:f>
              <c:numCache>
                <c:formatCode>0.0</c:formatCode>
                <c:ptCount val="3"/>
                <c:pt idx="0" formatCode="General">
                  <c:v>12.3</c:v>
                </c:pt>
                <c:pt idx="1">
                  <c:v>15.879231719450409</c:v>
                </c:pt>
                <c:pt idx="2" formatCode="General">
                  <c:v>20.5</c:v>
                </c:pt>
              </c:numCache>
            </c:numRef>
          </c:xVal>
          <c:yVal>
            <c:numRef>
              <c:f>Reference!$J$41:$L$41</c:f>
              <c:numCache>
                <c:formatCode>0</c:formatCode>
                <c:ptCount val="3"/>
                <c:pt idx="0">
                  <c:v>28.812008056065647</c:v>
                </c:pt>
                <c:pt idx="1">
                  <c:v>32.373580527105688</c:v>
                </c:pt>
                <c:pt idx="2">
                  <c:v>43.23912910227979</c:v>
                </c:pt>
              </c:numCache>
            </c:numRef>
          </c:yVal>
          <c:smooth val="1"/>
          <c:extLst>
            <c:ext xmlns:c16="http://schemas.microsoft.com/office/drawing/2014/chart" uri="{C3380CC4-5D6E-409C-BE32-E72D297353CC}">
              <c16:uniqueId val="{00000002-E818-4F13-95DD-A487631C59A2}"/>
            </c:ext>
          </c:extLst>
        </c:ser>
        <c:ser>
          <c:idx val="11"/>
          <c:order val="10"/>
          <c:tx>
            <c:v>Band 4</c:v>
          </c:tx>
          <c:spPr>
            <a:ln>
              <a:solidFill>
                <a:srgbClr val="0000FF"/>
              </a:solidFill>
            </a:ln>
          </c:spPr>
          <c:marker>
            <c:symbol val="triangle"/>
            <c:size val="12"/>
            <c:spPr>
              <a:solidFill>
                <a:srgbClr val="0000FF"/>
              </a:solidFill>
              <a:ln>
                <a:solidFill>
                  <a:srgbClr val="FF0000"/>
                </a:solidFill>
              </a:ln>
            </c:spPr>
          </c:marker>
          <c:xVal>
            <c:numRef>
              <c:f>Reference!$D$24:$F$24</c:f>
              <c:numCache>
                <c:formatCode>0.0</c:formatCode>
                <c:ptCount val="3"/>
                <c:pt idx="0" formatCode="General">
                  <c:v>20.5</c:v>
                </c:pt>
                <c:pt idx="1">
                  <c:v>26.40075756488817</c:v>
                </c:pt>
                <c:pt idx="2" formatCode="General">
                  <c:v>34</c:v>
                </c:pt>
              </c:numCache>
            </c:numRef>
          </c:xVal>
          <c:yVal>
            <c:numRef>
              <c:f>Reference!$J$42:$L$42</c:f>
              <c:numCache>
                <c:formatCode>0</c:formatCode>
                <c:ptCount val="3"/>
                <c:pt idx="0">
                  <c:v>40.925948427250049</c:v>
                </c:pt>
                <c:pt idx="1">
                  <c:v>38.980844259882602</c:v>
                </c:pt>
                <c:pt idx="2">
                  <c:v>44.334511105483223</c:v>
                </c:pt>
              </c:numCache>
            </c:numRef>
          </c:yVal>
          <c:smooth val="1"/>
          <c:extLst>
            <c:ext xmlns:c16="http://schemas.microsoft.com/office/drawing/2014/chart" uri="{C3380CC4-5D6E-409C-BE32-E72D297353CC}">
              <c16:uniqueId val="{00000003-E818-4F13-95DD-A487631C59A2}"/>
            </c:ext>
          </c:extLst>
        </c:ser>
        <c:ser>
          <c:idx val="12"/>
          <c:order val="11"/>
          <c:tx>
            <c:v>Band 5</c:v>
          </c:tx>
          <c:spPr>
            <a:ln>
              <a:solidFill>
                <a:srgbClr val="0070C0"/>
              </a:solidFill>
            </a:ln>
          </c:spPr>
          <c:marker>
            <c:symbol val="diamond"/>
            <c:size val="12"/>
            <c:spPr>
              <a:solidFill>
                <a:srgbClr val="0000FF"/>
              </a:solidFill>
              <a:ln>
                <a:solidFill>
                  <a:srgbClr val="FF0000"/>
                </a:solidFill>
              </a:ln>
            </c:spPr>
          </c:marker>
          <c:dPt>
            <c:idx val="1"/>
            <c:bubble3D val="0"/>
            <c:spPr>
              <a:ln>
                <a:solidFill>
                  <a:srgbClr val="0000FF"/>
                </a:solidFill>
              </a:ln>
            </c:spPr>
            <c:extLst>
              <c:ext xmlns:c16="http://schemas.microsoft.com/office/drawing/2014/chart" uri="{C3380CC4-5D6E-409C-BE32-E72D297353CC}">
                <c16:uniqueId val="{00000005-E818-4F13-95DD-A487631C59A2}"/>
              </c:ext>
            </c:extLst>
          </c:dPt>
          <c:dPt>
            <c:idx val="2"/>
            <c:bubble3D val="0"/>
            <c:spPr>
              <a:ln>
                <a:solidFill>
                  <a:srgbClr val="0000FF"/>
                </a:solidFill>
              </a:ln>
            </c:spPr>
            <c:extLst>
              <c:ext xmlns:c16="http://schemas.microsoft.com/office/drawing/2014/chart" uri="{C3380CC4-5D6E-409C-BE32-E72D297353CC}">
                <c16:uniqueId val="{00000007-E818-4F13-95DD-A487631C59A2}"/>
              </c:ext>
            </c:extLst>
          </c:dPt>
          <c:xVal>
            <c:numRef>
              <c:f>Reference!$D$25:$F$25</c:f>
              <c:numCache>
                <c:formatCode>0.0</c:formatCode>
                <c:ptCount val="3"/>
                <c:pt idx="0" formatCode="General">
                  <c:v>30.5</c:v>
                </c:pt>
                <c:pt idx="1">
                  <c:v>39.246018906380812</c:v>
                </c:pt>
                <c:pt idx="2" formatCode="General">
                  <c:v>50.5</c:v>
                </c:pt>
              </c:numCache>
            </c:numRef>
          </c:xVal>
          <c:yVal>
            <c:numRef>
              <c:f>Reference!$J$43:$L$43</c:f>
              <c:numCache>
                <c:formatCode>0</c:formatCode>
                <c:ptCount val="3"/>
                <c:pt idx="0">
                  <c:v>43.349453763093294</c:v>
                </c:pt>
                <c:pt idx="1">
                  <c:v>51.399101928189808</c:v>
                </c:pt>
                <c:pt idx="2">
                  <c:v>130.01217462147679</c:v>
                </c:pt>
              </c:numCache>
            </c:numRef>
          </c:yVal>
          <c:smooth val="1"/>
          <c:extLst>
            <c:ext xmlns:c16="http://schemas.microsoft.com/office/drawing/2014/chart" uri="{C3380CC4-5D6E-409C-BE32-E72D297353CC}">
              <c16:uniqueId val="{00000008-E818-4F13-95DD-A487631C59A2}"/>
            </c:ext>
          </c:extLst>
        </c:ser>
        <c:dLbls>
          <c:showLegendKey val="0"/>
          <c:showVal val="0"/>
          <c:showCatName val="0"/>
          <c:showSerName val="0"/>
          <c:showPercent val="0"/>
          <c:showBubbleSize val="0"/>
        </c:dLbls>
        <c:axId val="145692160"/>
        <c:axId val="145707008"/>
        <c:extLst>
          <c:ext xmlns:c15="http://schemas.microsoft.com/office/drawing/2012/chart" uri="{02D57815-91ED-43cb-92C2-25804820EDAC}">
            <c15:filteredScatterSeries>
              <c15:ser>
                <c:idx val="0"/>
                <c:order val="0"/>
                <c:tx>
                  <c:v>VLA B1</c:v>
                </c:tx>
                <c:spPr>
                  <a:ln w="47625">
                    <a:solidFill>
                      <a:srgbClr val="FFCC00"/>
                    </a:solidFill>
                  </a:ln>
                </c:spPr>
                <c:marker>
                  <c:symbol val="diamond"/>
                  <c:size val="9"/>
                  <c:spPr>
                    <a:solidFill>
                      <a:srgbClr val="FFCC00"/>
                    </a:solidFill>
                  </c:spPr>
                </c:marker>
                <c:xVal>
                  <c:numRef>
                    <c:extLst>
                      <c:ext uri="{02D57815-91ED-43cb-92C2-25804820EDAC}">
                        <c15:formulaRef>
                          <c15:sqref>'VLA-like'!$D$16:$E$16</c15:sqref>
                        </c15:formulaRef>
                      </c:ext>
                    </c:extLst>
                    <c:numCache>
                      <c:formatCode>General</c:formatCode>
                      <c:ptCount val="2"/>
                      <c:pt idx="0">
                        <c:v>1.2</c:v>
                      </c:pt>
                      <c:pt idx="1">
                        <c:v>2.4</c:v>
                      </c:pt>
                    </c:numCache>
                  </c:numRef>
                </c:xVal>
                <c:yVal>
                  <c:numRef>
                    <c:extLst>
                      <c:ext uri="{02D57815-91ED-43cb-92C2-25804820EDAC}">
                        <c15:formulaRef>
                          <c15:sqref>'VLA-like'!$N$27:$O$27</c15:sqref>
                        </c15:formulaRef>
                      </c:ext>
                    </c:extLst>
                    <c:numCache>
                      <c:formatCode>0</c:formatCode>
                      <c:ptCount val="2"/>
                      <c:pt idx="0">
                        <c:v>20.383506333736914</c:v>
                      </c:pt>
                      <c:pt idx="1">
                        <c:v>21.698419657420285</c:v>
                      </c:pt>
                    </c:numCache>
                  </c:numRef>
                </c:yVal>
                <c:smooth val="1"/>
                <c:extLst>
                  <c:ext xmlns:c16="http://schemas.microsoft.com/office/drawing/2014/chart" uri="{C3380CC4-5D6E-409C-BE32-E72D297353CC}">
                    <c16:uniqueId val="{00000009-E818-4F13-95DD-A487631C59A2}"/>
                  </c:ext>
                </c:extLst>
              </c15:ser>
            </c15:filteredScatterSeries>
            <c15:filteredScatterSeries>
              <c15:ser>
                <c:idx val="3"/>
                <c:order val="1"/>
                <c:tx>
                  <c:v>VLA B2</c:v>
                </c:tx>
                <c:spPr>
                  <a:ln w="47625">
                    <a:solidFill>
                      <a:srgbClr val="FFCC00"/>
                    </a:solidFill>
                  </a:ln>
                </c:spPr>
                <c:marker>
                  <c:symbol val="diamond"/>
                  <c:size val="9"/>
                  <c:spPr>
                    <a:solidFill>
                      <a:srgbClr val="FFCC00"/>
                    </a:solidFill>
                  </c:spPr>
                </c:marker>
                <c:xVal>
                  <c:numRef>
                    <c:extLst xmlns:c15="http://schemas.microsoft.com/office/drawing/2012/chart">
                      <c:ext xmlns:c15="http://schemas.microsoft.com/office/drawing/2012/chart" uri="{02D57815-91ED-43cb-92C2-25804820EDAC}">
                        <c15:formulaRef>
                          <c15:sqref>'VLA-like'!$D$17:$E$17</c15:sqref>
                        </c15:formulaRef>
                      </c:ext>
                    </c:extLst>
                    <c:numCache>
                      <c:formatCode>General</c:formatCode>
                      <c:ptCount val="2"/>
                      <c:pt idx="0">
                        <c:v>2.5</c:v>
                      </c:pt>
                      <c:pt idx="1">
                        <c:v>5</c:v>
                      </c:pt>
                    </c:numCache>
                  </c:numRef>
                </c:xVal>
                <c:yVal>
                  <c:numRef>
                    <c:extLst xmlns:c15="http://schemas.microsoft.com/office/drawing/2012/chart">
                      <c:ext xmlns:c15="http://schemas.microsoft.com/office/drawing/2012/chart" uri="{02D57815-91ED-43cb-92C2-25804820EDAC}">
                        <c15:formulaRef>
                          <c15:sqref>'VLA-like'!$N$28:$O$28</c15:sqref>
                        </c15:formulaRef>
                      </c:ext>
                    </c:extLst>
                    <c:numCache>
                      <c:formatCode>0</c:formatCode>
                      <c:ptCount val="2"/>
                      <c:pt idx="0">
                        <c:v>21.698897898917028</c:v>
                      </c:pt>
                      <c:pt idx="1">
                        <c:v>23.029293039900388</c:v>
                      </c:pt>
                    </c:numCache>
                  </c:numRef>
                </c:yVal>
                <c:smooth val="1"/>
                <c:extLst xmlns:c15="http://schemas.microsoft.com/office/drawing/2012/chart">
                  <c:ext xmlns:c16="http://schemas.microsoft.com/office/drawing/2014/chart" uri="{C3380CC4-5D6E-409C-BE32-E72D297353CC}">
                    <c16:uniqueId val="{0000000A-E818-4F13-95DD-A487631C59A2}"/>
                  </c:ext>
                </c:extLst>
              </c15:ser>
            </c15:filteredScatterSeries>
            <c15:filteredScatterSeries>
              <c15:ser>
                <c:idx val="4"/>
                <c:order val="2"/>
                <c:tx>
                  <c:v>VLA B3</c:v>
                </c:tx>
                <c:spPr>
                  <a:ln w="47625">
                    <a:solidFill>
                      <a:srgbClr val="FFCC00"/>
                    </a:solidFill>
                  </a:ln>
                </c:spPr>
                <c:marker>
                  <c:symbol val="diamond"/>
                  <c:size val="9"/>
                  <c:spPr>
                    <a:solidFill>
                      <a:srgbClr val="FFCC00"/>
                    </a:solidFill>
                  </c:spPr>
                </c:marker>
                <c:xVal>
                  <c:numRef>
                    <c:extLst xmlns:c15="http://schemas.microsoft.com/office/drawing/2012/chart">
                      <c:ext xmlns:c15="http://schemas.microsoft.com/office/drawing/2012/chart" uri="{02D57815-91ED-43cb-92C2-25804820EDAC}">
                        <c15:formulaRef>
                          <c15:sqref>'VLA-like'!$D$18:$E$18</c15:sqref>
                        </c15:formulaRef>
                      </c:ext>
                    </c:extLst>
                    <c:numCache>
                      <c:formatCode>General</c:formatCode>
                      <c:ptCount val="2"/>
                      <c:pt idx="0">
                        <c:v>5</c:v>
                      </c:pt>
                      <c:pt idx="1">
                        <c:v>10</c:v>
                      </c:pt>
                    </c:numCache>
                  </c:numRef>
                </c:xVal>
                <c:yVal>
                  <c:numRef>
                    <c:extLst xmlns:c15="http://schemas.microsoft.com/office/drawing/2012/chart">
                      <c:ext xmlns:c15="http://schemas.microsoft.com/office/drawing/2012/chart" uri="{02D57815-91ED-43cb-92C2-25804820EDAC}">
                        <c15:formulaRef>
                          <c15:sqref>'VLA-like'!$N$29:$O$29</c15:sqref>
                        </c15:formulaRef>
                      </c:ext>
                    </c:extLst>
                    <c:numCache>
                      <c:formatCode>0</c:formatCode>
                      <c:ptCount val="2"/>
                      <c:pt idx="0">
                        <c:v>18.258066992984919</c:v>
                      </c:pt>
                      <c:pt idx="1">
                        <c:v>21.192173774996785</c:v>
                      </c:pt>
                    </c:numCache>
                  </c:numRef>
                </c:yVal>
                <c:smooth val="1"/>
                <c:extLst xmlns:c15="http://schemas.microsoft.com/office/drawing/2012/chart">
                  <c:ext xmlns:c16="http://schemas.microsoft.com/office/drawing/2014/chart" uri="{C3380CC4-5D6E-409C-BE32-E72D297353CC}">
                    <c16:uniqueId val="{0000000B-E818-4F13-95DD-A487631C59A2}"/>
                  </c:ext>
                </c:extLst>
              </c15:ser>
            </c15:filteredScatterSeries>
            <c15:filteredScatterSeries>
              <c15:ser>
                <c:idx val="5"/>
                <c:order val="3"/>
                <c:tx>
                  <c:v>VLA B4</c:v>
                </c:tx>
                <c:spPr>
                  <a:ln w="47625">
                    <a:solidFill>
                      <a:srgbClr val="FFCC00"/>
                    </a:solidFill>
                  </a:ln>
                </c:spPr>
                <c:marker>
                  <c:symbol val="diamond"/>
                  <c:size val="9"/>
                  <c:spPr>
                    <a:solidFill>
                      <a:srgbClr val="FFCC00"/>
                    </a:solidFill>
                  </c:spPr>
                </c:marker>
                <c:xVal>
                  <c:numRef>
                    <c:extLst xmlns:c15="http://schemas.microsoft.com/office/drawing/2012/chart">
                      <c:ext xmlns:c15="http://schemas.microsoft.com/office/drawing/2012/chart" uri="{02D57815-91ED-43cb-92C2-25804820EDAC}">
                        <c15:formulaRef>
                          <c15:sqref>'VLA-like'!$D$19:$E$19</c15:sqref>
                        </c15:formulaRef>
                      </c:ext>
                    </c:extLst>
                    <c:numCache>
                      <c:formatCode>General</c:formatCode>
                      <c:ptCount val="2"/>
                      <c:pt idx="0">
                        <c:v>10</c:v>
                      </c:pt>
                      <c:pt idx="1">
                        <c:v>15</c:v>
                      </c:pt>
                    </c:numCache>
                  </c:numRef>
                </c:xVal>
                <c:yVal>
                  <c:numRef>
                    <c:extLst xmlns:c15="http://schemas.microsoft.com/office/drawing/2012/chart">
                      <c:ext xmlns:c15="http://schemas.microsoft.com/office/drawing/2012/chart" uri="{02D57815-91ED-43cb-92C2-25804820EDAC}">
                        <c15:formulaRef>
                          <c15:sqref>'VLA-like'!$N$30:$O$30</c15:sqref>
                        </c15:formulaRef>
                      </c:ext>
                    </c:extLst>
                    <c:numCache>
                      <c:formatCode>0</c:formatCode>
                      <c:ptCount val="2"/>
                      <c:pt idx="0">
                        <c:v>19.995336546320083</c:v>
                      </c:pt>
                      <c:pt idx="1">
                        <c:v>22.515247429127097</c:v>
                      </c:pt>
                    </c:numCache>
                  </c:numRef>
                </c:yVal>
                <c:smooth val="1"/>
                <c:extLst xmlns:c15="http://schemas.microsoft.com/office/drawing/2012/chart">
                  <c:ext xmlns:c16="http://schemas.microsoft.com/office/drawing/2014/chart" uri="{C3380CC4-5D6E-409C-BE32-E72D297353CC}">
                    <c16:uniqueId val="{0000000C-E818-4F13-95DD-A487631C59A2}"/>
                  </c:ext>
                </c:extLst>
              </c15:ser>
            </c15:filteredScatterSeries>
            <c15:filteredScatterSeries>
              <c15:ser>
                <c:idx val="6"/>
                <c:order val="4"/>
                <c:tx>
                  <c:v>VLA B5</c:v>
                </c:tx>
                <c:spPr>
                  <a:ln w="47625">
                    <a:solidFill>
                      <a:srgbClr val="FFCC00"/>
                    </a:solidFill>
                  </a:ln>
                </c:spPr>
                <c:marker>
                  <c:symbol val="diamond"/>
                  <c:size val="9"/>
                  <c:spPr>
                    <a:solidFill>
                      <a:srgbClr val="FFCC00"/>
                    </a:solidFill>
                  </c:spPr>
                </c:marker>
                <c:xVal>
                  <c:numRef>
                    <c:extLst xmlns:c15="http://schemas.microsoft.com/office/drawing/2012/chart">
                      <c:ext xmlns:c15="http://schemas.microsoft.com/office/drawing/2012/chart" uri="{02D57815-91ED-43cb-92C2-25804820EDAC}">
                        <c15:formulaRef>
                          <c15:sqref>'VLA-like'!$D$20:$E$20</c15:sqref>
                        </c15:formulaRef>
                      </c:ext>
                    </c:extLst>
                    <c:numCache>
                      <c:formatCode>General</c:formatCode>
                      <c:ptCount val="2"/>
                      <c:pt idx="0">
                        <c:v>15</c:v>
                      </c:pt>
                      <c:pt idx="1">
                        <c:v>22.5</c:v>
                      </c:pt>
                    </c:numCache>
                  </c:numRef>
                </c:xVal>
                <c:yVal>
                  <c:numRef>
                    <c:extLst xmlns:c15="http://schemas.microsoft.com/office/drawing/2012/chart">
                      <c:ext xmlns:c15="http://schemas.microsoft.com/office/drawing/2012/chart" uri="{02D57815-91ED-43cb-92C2-25804820EDAC}">
                        <c15:formulaRef>
                          <c15:sqref>'VLA-like'!$N$31:$O$31</c15:sqref>
                        </c15:formulaRef>
                      </c:ext>
                    </c:extLst>
                    <c:numCache>
                      <c:formatCode>0</c:formatCode>
                      <c:ptCount val="2"/>
                      <c:pt idx="0">
                        <c:v>22.515247429127097</c:v>
                      </c:pt>
                      <c:pt idx="1">
                        <c:v>47.180051162657129</c:v>
                      </c:pt>
                    </c:numCache>
                  </c:numRef>
                </c:yVal>
                <c:smooth val="1"/>
                <c:extLst xmlns:c15="http://schemas.microsoft.com/office/drawing/2012/chart">
                  <c:ext xmlns:c16="http://schemas.microsoft.com/office/drawing/2014/chart" uri="{C3380CC4-5D6E-409C-BE32-E72D297353CC}">
                    <c16:uniqueId val="{0000000D-E818-4F13-95DD-A487631C59A2}"/>
                  </c:ext>
                </c:extLst>
              </c15:ser>
            </c15:filteredScatterSeries>
            <c15:filteredScatterSeries>
              <c15:ser>
                <c:idx val="7"/>
                <c:order val="5"/>
                <c:tx>
                  <c:v>VLA B6</c:v>
                </c:tx>
                <c:spPr>
                  <a:ln w="47625">
                    <a:solidFill>
                      <a:srgbClr val="FFCC00"/>
                    </a:solidFill>
                  </a:ln>
                </c:spPr>
                <c:marker>
                  <c:symbol val="diamond"/>
                  <c:size val="9"/>
                  <c:spPr>
                    <a:solidFill>
                      <a:srgbClr val="FFCC00"/>
                    </a:solidFill>
                  </c:spPr>
                </c:marker>
                <c:xVal>
                  <c:numRef>
                    <c:extLst xmlns:c15="http://schemas.microsoft.com/office/drawing/2012/chart">
                      <c:ext xmlns:c15="http://schemas.microsoft.com/office/drawing/2012/chart" uri="{02D57815-91ED-43cb-92C2-25804820EDAC}">
                        <c15:formulaRef>
                          <c15:sqref>'VLA-like'!$D$21:$E$21</c15:sqref>
                        </c15:formulaRef>
                      </c:ext>
                    </c:extLst>
                    <c:numCache>
                      <c:formatCode>General</c:formatCode>
                      <c:ptCount val="2"/>
                      <c:pt idx="0">
                        <c:v>22.5</c:v>
                      </c:pt>
                      <c:pt idx="1">
                        <c:v>33.6</c:v>
                      </c:pt>
                    </c:numCache>
                  </c:numRef>
                </c:xVal>
                <c:yVal>
                  <c:numRef>
                    <c:extLst xmlns:c15="http://schemas.microsoft.com/office/drawing/2012/chart">
                      <c:ext xmlns:c15="http://schemas.microsoft.com/office/drawing/2012/chart" uri="{02D57815-91ED-43cb-92C2-25804820EDAC}">
                        <c15:formulaRef>
                          <c15:sqref>'VLA-like'!$N$32:$O$32</c15:sqref>
                        </c15:formulaRef>
                      </c:ext>
                    </c:extLst>
                    <c:numCache>
                      <c:formatCode>0</c:formatCode>
                      <c:ptCount val="2"/>
                      <c:pt idx="0">
                        <c:v>47.180051162657129</c:v>
                      </c:pt>
                      <c:pt idx="1">
                        <c:v>42.503265915366228</c:v>
                      </c:pt>
                    </c:numCache>
                  </c:numRef>
                </c:yVal>
                <c:smooth val="1"/>
                <c:extLst xmlns:c15="http://schemas.microsoft.com/office/drawing/2012/chart">
                  <c:ext xmlns:c16="http://schemas.microsoft.com/office/drawing/2014/chart" uri="{C3380CC4-5D6E-409C-BE32-E72D297353CC}">
                    <c16:uniqueId val="{0000000E-E818-4F13-95DD-A487631C59A2}"/>
                  </c:ext>
                </c:extLst>
              </c15:ser>
            </c15:filteredScatterSeries>
            <c15:filteredScatterSeries>
              <c15:ser>
                <c:idx val="8"/>
                <c:order val="6"/>
                <c:tx>
                  <c:v>VLA B7</c:v>
                </c:tx>
                <c:spPr>
                  <a:ln w="47625">
                    <a:solidFill>
                      <a:srgbClr val="FFCC00"/>
                    </a:solidFill>
                  </a:ln>
                </c:spPr>
                <c:marker>
                  <c:symbol val="diamond"/>
                  <c:size val="9"/>
                  <c:spPr>
                    <a:solidFill>
                      <a:srgbClr val="FFCC00"/>
                    </a:solidFill>
                  </c:spPr>
                </c:marker>
                <c:xVal>
                  <c:numRef>
                    <c:extLst xmlns:c15="http://schemas.microsoft.com/office/drawing/2012/chart">
                      <c:ext xmlns:c15="http://schemas.microsoft.com/office/drawing/2012/chart" uri="{02D57815-91ED-43cb-92C2-25804820EDAC}">
                        <c15:formulaRef>
                          <c15:sqref>'VLA-like'!$D$22:$E$22</c15:sqref>
                        </c15:formulaRef>
                      </c:ext>
                    </c:extLst>
                    <c:numCache>
                      <c:formatCode>General</c:formatCode>
                      <c:ptCount val="2"/>
                      <c:pt idx="0">
                        <c:v>33.6</c:v>
                      </c:pt>
                      <c:pt idx="1">
                        <c:v>50</c:v>
                      </c:pt>
                    </c:numCache>
                  </c:numRef>
                </c:xVal>
                <c:yVal>
                  <c:numRef>
                    <c:extLst xmlns:c15="http://schemas.microsoft.com/office/drawing/2012/chart">
                      <c:ext xmlns:c15="http://schemas.microsoft.com/office/drawing/2012/chart" uri="{02D57815-91ED-43cb-92C2-25804820EDAC}">
                        <c15:formulaRef>
                          <c15:sqref>'VLA-like'!$N$33:$O$33</c15:sqref>
                        </c15:formulaRef>
                      </c:ext>
                    </c:extLst>
                    <c:numCache>
                      <c:formatCode>0</c:formatCode>
                      <c:ptCount val="2"/>
                      <c:pt idx="0">
                        <c:v>42.503265915366228</c:v>
                      </c:pt>
                      <c:pt idx="1">
                        <c:v>122.93652603657574</c:v>
                      </c:pt>
                    </c:numCache>
                  </c:numRef>
                </c:yVal>
                <c:smooth val="1"/>
                <c:extLst xmlns:c15="http://schemas.microsoft.com/office/drawing/2012/chart">
                  <c:ext xmlns:c16="http://schemas.microsoft.com/office/drawing/2014/chart" uri="{C3380CC4-5D6E-409C-BE32-E72D297353CC}">
                    <c16:uniqueId val="{0000000F-E818-4F13-95DD-A487631C59A2}"/>
                  </c:ext>
                </c:extLst>
              </c15:ser>
            </c15:filteredScatterSeries>
            <c15:filteredScatterSeries>
              <c15:ser>
                <c:idx val="9"/>
                <c:order val="12"/>
                <c:tx>
                  <c:v>WB B1</c:v>
                </c:tx>
                <c:spPr>
                  <a:ln>
                    <a:solidFill>
                      <a:srgbClr val="00B0F0"/>
                    </a:solidFill>
                  </a:ln>
                </c:spPr>
                <c:marker>
                  <c:spPr>
                    <a:solidFill>
                      <a:srgbClr val="00B0F0"/>
                    </a:solidFill>
                  </c:spPr>
                </c:marker>
                <c:xVal>
                  <c:numRef>
                    <c:extLst xmlns:c15="http://schemas.microsoft.com/office/drawing/2012/chart">
                      <c:ext xmlns:c15="http://schemas.microsoft.com/office/drawing/2012/chart" uri="{02D57815-91ED-43cb-92C2-25804820EDAC}">
                        <c15:formulaRef>
                          <c15:sqref>'WB Feed'!$D$20:$G$20</c15:sqref>
                        </c15:formulaRef>
                      </c:ext>
                    </c:extLst>
                    <c:numCache>
                      <c:formatCode>0.0</c:formatCode>
                      <c:ptCount val="4"/>
                      <c:pt idx="0" formatCode="General">
                        <c:v>1.2</c:v>
                      </c:pt>
                      <c:pt idx="1">
                        <c:v>2.2449944320643649</c:v>
                      </c:pt>
                      <c:pt idx="2">
                        <c:v>3.4</c:v>
                      </c:pt>
                      <c:pt idx="3" formatCode="General">
                        <c:v>4.2</c:v>
                      </c:pt>
                    </c:numCache>
                  </c:numRef>
                </c:xVal>
                <c:yVal>
                  <c:numRef>
                    <c:extLst xmlns:c15="http://schemas.microsoft.com/office/drawing/2012/chart">
                      <c:ext xmlns:c15="http://schemas.microsoft.com/office/drawing/2012/chart" uri="{02D57815-91ED-43cb-92C2-25804820EDAC}">
                        <c15:formulaRef>
                          <c15:sqref>'WB Feed'!$H$41:$K$41</c15:sqref>
                        </c15:formulaRef>
                      </c:ext>
                    </c:extLst>
                    <c:numCache>
                      <c:formatCode>0</c:formatCode>
                      <c:ptCount val="4"/>
                      <c:pt idx="0">
                        <c:v>32.752121319810996</c:v>
                      </c:pt>
                      <c:pt idx="1">
                        <c:v>30.260023684221242</c:v>
                      </c:pt>
                      <c:pt idx="2">
                        <c:v>26.496532372625289</c:v>
                      </c:pt>
                      <c:pt idx="3">
                        <c:v>25.019843998328195</c:v>
                      </c:pt>
                    </c:numCache>
                  </c:numRef>
                </c:yVal>
                <c:smooth val="1"/>
                <c:extLst xmlns:c15="http://schemas.microsoft.com/office/drawing/2012/chart">
                  <c:ext xmlns:c16="http://schemas.microsoft.com/office/drawing/2014/chart" uri="{C3380CC4-5D6E-409C-BE32-E72D297353CC}">
                    <c16:uniqueId val="{00000010-E818-4F13-95DD-A487631C59A2}"/>
                  </c:ext>
                </c:extLst>
              </c15:ser>
            </c15:filteredScatterSeries>
            <c15:filteredScatterSeries>
              <c15:ser>
                <c:idx val="13"/>
                <c:order val="13"/>
                <c:tx>
                  <c:v>WB B2</c:v>
                </c:tx>
                <c:spPr>
                  <a:ln>
                    <a:solidFill>
                      <a:srgbClr val="00B0F0"/>
                    </a:solidFill>
                  </a:ln>
                </c:spPr>
                <c:marker>
                  <c:symbol val="diamond"/>
                  <c:size val="9"/>
                  <c:spPr>
                    <a:solidFill>
                      <a:srgbClr val="00B0F0"/>
                    </a:solidFill>
                    <a:ln>
                      <a:solidFill>
                        <a:srgbClr val="00B0F0"/>
                      </a:solidFill>
                    </a:ln>
                  </c:spPr>
                </c:marker>
                <c:xVal>
                  <c:numRef>
                    <c:extLst xmlns:c15="http://schemas.microsoft.com/office/drawing/2012/chart">
                      <c:ext xmlns:c15="http://schemas.microsoft.com/office/drawing/2012/chart" uri="{02D57815-91ED-43cb-92C2-25804820EDAC}">
                        <c15:formulaRef>
                          <c15:sqref>'WB Feed'!$D$21:$G$21</c15:sqref>
                        </c15:formulaRef>
                      </c:ext>
                    </c:extLst>
                    <c:numCache>
                      <c:formatCode>General</c:formatCode>
                      <c:ptCount val="4"/>
                      <c:pt idx="0">
                        <c:v>4.2</c:v>
                      </c:pt>
                      <c:pt idx="1">
                        <c:v>8</c:v>
                      </c:pt>
                      <c:pt idx="2">
                        <c:v>10</c:v>
                      </c:pt>
                      <c:pt idx="3">
                        <c:v>15</c:v>
                      </c:pt>
                    </c:numCache>
                  </c:numRef>
                </c:xVal>
                <c:yVal>
                  <c:numRef>
                    <c:extLst xmlns:c15="http://schemas.microsoft.com/office/drawing/2012/chart">
                      <c:ext xmlns:c15="http://schemas.microsoft.com/office/drawing/2012/chart" uri="{02D57815-91ED-43cb-92C2-25804820EDAC}">
                        <c15:formulaRef>
                          <c15:sqref>'WB Feed'!$H$42:$K$42</c15:sqref>
                        </c15:formulaRef>
                      </c:ext>
                    </c:extLst>
                    <c:numCache>
                      <c:formatCode>0</c:formatCode>
                      <c:ptCount val="4"/>
                      <c:pt idx="0">
                        <c:v>39.281155077375267</c:v>
                      </c:pt>
                      <c:pt idx="1">
                        <c:v>35.799109677207205</c:v>
                      </c:pt>
                      <c:pt idx="2">
                        <c:v>34.36110531440336</c:v>
                      </c:pt>
                      <c:pt idx="3">
                        <c:v>34.967487393963026</c:v>
                      </c:pt>
                    </c:numCache>
                  </c:numRef>
                </c:yVal>
                <c:smooth val="1"/>
                <c:extLst xmlns:c15="http://schemas.microsoft.com/office/drawing/2012/chart">
                  <c:ext xmlns:c16="http://schemas.microsoft.com/office/drawing/2014/chart" uri="{C3380CC4-5D6E-409C-BE32-E72D297353CC}">
                    <c16:uniqueId val="{00000011-E818-4F13-95DD-A487631C59A2}"/>
                  </c:ext>
                </c:extLst>
              </c15:ser>
            </c15:filteredScatterSeries>
            <c15:filteredScatterSeries>
              <c15:ser>
                <c:idx val="17"/>
                <c:order val="14"/>
                <c:tx>
                  <c:v>WB B3</c:v>
                </c:tx>
                <c:spPr>
                  <a:ln>
                    <a:solidFill>
                      <a:srgbClr val="00B0F0"/>
                    </a:solidFill>
                  </a:ln>
                </c:spPr>
                <c:marker>
                  <c:symbol val="diamond"/>
                  <c:size val="9"/>
                  <c:spPr>
                    <a:solidFill>
                      <a:srgbClr val="00B0F0"/>
                    </a:solidFill>
                    <a:ln>
                      <a:solidFill>
                        <a:srgbClr val="00B0F0"/>
                      </a:solidFill>
                    </a:ln>
                  </c:spPr>
                </c:marker>
                <c:xVal>
                  <c:numRef>
                    <c:extLst xmlns:c15="http://schemas.microsoft.com/office/drawing/2012/chart">
                      <c:ext xmlns:c15="http://schemas.microsoft.com/office/drawing/2012/chart" uri="{02D57815-91ED-43cb-92C2-25804820EDAC}">
                        <c15:formulaRef>
                          <c15:sqref>'WB Feed'!$D$22:$G$22</c15:sqref>
                        </c15:formulaRef>
                      </c:ext>
                    </c:extLst>
                    <c:numCache>
                      <c:formatCode>General</c:formatCode>
                      <c:ptCount val="4"/>
                      <c:pt idx="0">
                        <c:v>15</c:v>
                      </c:pt>
                      <c:pt idx="1">
                        <c:v>23</c:v>
                      </c:pt>
                      <c:pt idx="2">
                        <c:v>35</c:v>
                      </c:pt>
                      <c:pt idx="3">
                        <c:v>50</c:v>
                      </c:pt>
                    </c:numCache>
                  </c:numRef>
                </c:xVal>
                <c:yVal>
                  <c:numRef>
                    <c:extLst xmlns:c15="http://schemas.microsoft.com/office/drawing/2012/chart">
                      <c:ext xmlns:c15="http://schemas.microsoft.com/office/drawing/2012/chart" uri="{02D57815-91ED-43cb-92C2-25804820EDAC}">
                        <c15:formulaRef>
                          <c15:sqref>'WB Feed'!$H$43:$K$43</c15:sqref>
                        </c15:formulaRef>
                      </c:ext>
                    </c:extLst>
                    <c:numCache>
                      <c:formatCode>0</c:formatCode>
                      <c:ptCount val="4"/>
                      <c:pt idx="0">
                        <c:v>60.86285444738121</c:v>
                      </c:pt>
                      <c:pt idx="1">
                        <c:v>74.667076903605235</c:v>
                      </c:pt>
                      <c:pt idx="2">
                        <c:v>73.309415592743008</c:v>
                      </c:pt>
                      <c:pt idx="3">
                        <c:v>154.94067239095023</c:v>
                      </c:pt>
                    </c:numCache>
                  </c:numRef>
                </c:yVal>
                <c:smooth val="1"/>
                <c:extLst xmlns:c15="http://schemas.microsoft.com/office/drawing/2012/chart">
                  <c:ext xmlns:c16="http://schemas.microsoft.com/office/drawing/2014/chart" uri="{C3380CC4-5D6E-409C-BE32-E72D297353CC}">
                    <c16:uniqueId val="{00000012-E818-4F13-95DD-A487631C59A2}"/>
                  </c:ext>
                </c:extLst>
              </c15:ser>
            </c15:filteredScatterSeries>
            <c15:filteredScatterSeries>
              <c15:ser>
                <c:idx val="14"/>
                <c:order val="15"/>
                <c:tx>
                  <c:v>UWB B1</c:v>
                </c:tx>
                <c:spPr>
                  <a:ln>
                    <a:solidFill>
                      <a:srgbClr val="0070C0"/>
                    </a:solidFill>
                  </a:ln>
                </c:spPr>
                <c:marker>
                  <c:symbol val="triangle"/>
                  <c:size val="9"/>
                  <c:spPr>
                    <a:solidFill>
                      <a:srgbClr val="0070C0"/>
                    </a:solidFill>
                  </c:spPr>
                </c:marker>
                <c:xVal>
                  <c:numRef>
                    <c:extLst xmlns:c15="http://schemas.microsoft.com/office/drawing/2012/chart">
                      <c:ext xmlns:c15="http://schemas.microsoft.com/office/drawing/2012/chart" uri="{02D57815-91ED-43cb-92C2-25804820EDAC}">
                        <c15:formulaRef>
                          <c15:sqref>'UWB Feed'!$D$17:$H$17</c15:sqref>
                        </c15:formulaRef>
                      </c:ext>
                    </c:extLst>
                    <c:numCache>
                      <c:formatCode>General</c:formatCode>
                      <c:ptCount val="5"/>
                      <c:pt idx="0">
                        <c:v>1.2</c:v>
                      </c:pt>
                      <c:pt idx="1">
                        <c:v>3</c:v>
                      </c:pt>
                      <c:pt idx="2">
                        <c:v>5</c:v>
                      </c:pt>
                      <c:pt idx="3">
                        <c:v>6</c:v>
                      </c:pt>
                      <c:pt idx="4">
                        <c:v>8</c:v>
                      </c:pt>
                    </c:numCache>
                  </c:numRef>
                </c:xVal>
                <c:yVal>
                  <c:numRef>
                    <c:extLst xmlns:c15="http://schemas.microsoft.com/office/drawing/2012/chart">
                      <c:ext xmlns:c15="http://schemas.microsoft.com/office/drawing/2012/chart" uri="{02D57815-91ED-43cb-92C2-25804820EDAC}">
                        <c15:formulaRef>
                          <c15:sqref>'UWB Feed'!$N$29:$R$29</c15:sqref>
                        </c15:formulaRef>
                      </c:ext>
                    </c:extLst>
                    <c:numCache>
                      <c:formatCode>0</c:formatCode>
                      <c:ptCount val="5"/>
                      <c:pt idx="0">
                        <c:v>24.337760541203867</c:v>
                      </c:pt>
                      <c:pt idx="1">
                        <c:v>27.357396079454702</c:v>
                      </c:pt>
                      <c:pt idx="2">
                        <c:v>28.996558805064929</c:v>
                      </c:pt>
                      <c:pt idx="3">
                        <c:v>30.631177831061198</c:v>
                      </c:pt>
                      <c:pt idx="4">
                        <c:v>34.310346337015702</c:v>
                      </c:pt>
                    </c:numCache>
                  </c:numRef>
                </c:yVal>
                <c:smooth val="1"/>
                <c:extLst xmlns:c15="http://schemas.microsoft.com/office/drawing/2012/chart">
                  <c:ext xmlns:c16="http://schemas.microsoft.com/office/drawing/2014/chart" uri="{C3380CC4-5D6E-409C-BE32-E72D297353CC}">
                    <c16:uniqueId val="{00000013-E818-4F13-95DD-A487631C59A2}"/>
                  </c:ext>
                </c:extLst>
              </c15:ser>
            </c15:filteredScatterSeries>
            <c15:filteredScatterSeries>
              <c15:ser>
                <c:idx val="15"/>
                <c:order val="16"/>
                <c:tx>
                  <c:v>UWB B2</c:v>
                </c:tx>
                <c:spPr>
                  <a:ln>
                    <a:solidFill>
                      <a:srgbClr val="0070C0"/>
                    </a:solidFill>
                  </a:ln>
                </c:spPr>
                <c:marker>
                  <c:symbol val="triangle"/>
                  <c:size val="9"/>
                  <c:spPr>
                    <a:solidFill>
                      <a:srgbClr val="0070C0"/>
                    </a:solidFill>
                  </c:spPr>
                </c:marker>
                <c:xVal>
                  <c:numRef>
                    <c:extLst xmlns:c15="http://schemas.microsoft.com/office/drawing/2012/chart">
                      <c:ext xmlns:c15="http://schemas.microsoft.com/office/drawing/2012/chart" uri="{02D57815-91ED-43cb-92C2-25804820EDAC}">
                        <c15:formulaRef>
                          <c15:sqref>'UWB Feed'!$D$18:$H$18</c15:sqref>
                        </c15:formulaRef>
                      </c:ext>
                    </c:extLst>
                    <c:numCache>
                      <c:formatCode>General</c:formatCode>
                      <c:ptCount val="5"/>
                      <c:pt idx="0">
                        <c:v>8</c:v>
                      </c:pt>
                      <c:pt idx="1">
                        <c:v>15</c:v>
                      </c:pt>
                      <c:pt idx="2">
                        <c:v>23</c:v>
                      </c:pt>
                      <c:pt idx="3">
                        <c:v>32</c:v>
                      </c:pt>
                      <c:pt idx="4">
                        <c:v>48</c:v>
                      </c:pt>
                    </c:numCache>
                  </c:numRef>
                </c:xVal>
                <c:yVal>
                  <c:numRef>
                    <c:extLst xmlns:c15="http://schemas.microsoft.com/office/drawing/2012/chart">
                      <c:ext xmlns:c15="http://schemas.microsoft.com/office/drawing/2012/chart" uri="{02D57815-91ED-43cb-92C2-25804820EDAC}">
                        <c15:formulaRef>
                          <c15:sqref>'UWB Feed'!$N$30:$R$30</c15:sqref>
                        </c15:formulaRef>
                      </c:ext>
                    </c:extLst>
                    <c:numCache>
                      <c:formatCode>0</c:formatCode>
                      <c:ptCount val="5"/>
                      <c:pt idx="0">
                        <c:v>36.810419492367558</c:v>
                      </c:pt>
                      <c:pt idx="1">
                        <c:v>46.988363579672225</c:v>
                      </c:pt>
                      <c:pt idx="2">
                        <c:v>75.594400898304329</c:v>
                      </c:pt>
                      <c:pt idx="3">
                        <c:v>62.513285385825156</c:v>
                      </c:pt>
                      <c:pt idx="4">
                        <c:v>136.12079412655012</c:v>
                      </c:pt>
                    </c:numCache>
                  </c:numRef>
                </c:yVal>
                <c:smooth val="1"/>
                <c:extLst xmlns:c15="http://schemas.microsoft.com/office/drawing/2012/chart">
                  <c:ext xmlns:c16="http://schemas.microsoft.com/office/drawing/2014/chart" uri="{C3380CC4-5D6E-409C-BE32-E72D297353CC}">
                    <c16:uniqueId val="{00000014-E818-4F13-95DD-A487631C59A2}"/>
                  </c:ext>
                </c:extLst>
              </c15:ser>
            </c15:filteredScatterSeries>
            <c15:filteredScatterSeries>
              <c15:ser>
                <c:idx val="16"/>
                <c:order val="17"/>
                <c:tx>
                  <c:v>W-band</c:v>
                </c:tx>
                <c:spPr>
                  <a:ln>
                    <a:solidFill>
                      <a:srgbClr val="7030A0"/>
                    </a:solidFill>
                  </a:ln>
                </c:spPr>
                <c:marker>
                  <c:symbol val="triangle"/>
                  <c:size val="9"/>
                  <c:spPr>
                    <a:solidFill>
                      <a:srgbClr val="7030A0"/>
                    </a:solidFill>
                  </c:spPr>
                </c:marker>
                <c:xVal>
                  <c:numRef>
                    <c:extLst xmlns:c15="http://schemas.microsoft.com/office/drawing/2012/chart">
                      <c:ext xmlns:c15="http://schemas.microsoft.com/office/drawing/2012/chart" uri="{02D57815-91ED-43cb-92C2-25804820EDAC}">
                        <c15:formulaRef>
                          <c15:sqref>'UWB Feed'!$D$19:$H$19</c15:sqref>
                        </c15:formulaRef>
                      </c:ext>
                    </c:extLst>
                    <c:numCache>
                      <c:formatCode>General</c:formatCode>
                      <c:ptCount val="5"/>
                      <c:pt idx="0">
                        <c:v>70</c:v>
                      </c:pt>
                      <c:pt idx="1">
                        <c:v>80</c:v>
                      </c:pt>
                      <c:pt idx="2">
                        <c:v>90</c:v>
                      </c:pt>
                      <c:pt idx="3">
                        <c:v>105</c:v>
                      </c:pt>
                      <c:pt idx="4">
                        <c:v>116</c:v>
                      </c:pt>
                    </c:numCache>
                  </c:numRef>
                </c:xVal>
                <c:yVal>
                  <c:numRef>
                    <c:extLst xmlns:c15="http://schemas.microsoft.com/office/drawing/2012/chart">
                      <c:ext xmlns:c15="http://schemas.microsoft.com/office/drawing/2012/chart" uri="{02D57815-91ED-43cb-92C2-25804820EDAC}">
                        <c15:formulaRef>
                          <c15:sqref>'UWB Feed'!$N$31:$R$31</c15:sqref>
                        </c15:formulaRef>
                      </c:ext>
                    </c:extLst>
                    <c:numCache>
                      <c:formatCode>0</c:formatCode>
                      <c:ptCount val="5"/>
                      <c:pt idx="0">
                        <c:v>180.59288991835342</c:v>
                      </c:pt>
                      <c:pt idx="1">
                        <c:v>119.05746132598655</c:v>
                      </c:pt>
                      <c:pt idx="2">
                        <c:v>111.21654068872118</c:v>
                      </c:pt>
                      <c:pt idx="3">
                        <c:v>133.72761450819721</c:v>
                      </c:pt>
                      <c:pt idx="4">
                        <c:v>393.83925488604336</c:v>
                      </c:pt>
                    </c:numCache>
                  </c:numRef>
                </c:yVal>
                <c:smooth val="1"/>
                <c:extLst xmlns:c15="http://schemas.microsoft.com/office/drawing/2012/chart">
                  <c:ext xmlns:c16="http://schemas.microsoft.com/office/drawing/2014/chart" uri="{C3380CC4-5D6E-409C-BE32-E72D297353CC}">
                    <c16:uniqueId val="{00000015-E818-4F13-95DD-A487631C59A2}"/>
                  </c:ext>
                </c:extLst>
              </c15:ser>
            </c15:filteredScatterSeries>
          </c:ext>
        </c:extLst>
      </c:scatterChart>
      <c:valAx>
        <c:axId val="145692160"/>
        <c:scaling>
          <c:logBase val="10"/>
          <c:orientation val="minMax"/>
          <c:max val="100"/>
        </c:scaling>
        <c:delete val="0"/>
        <c:axPos val="b"/>
        <c:majorGridlines/>
        <c:minorGridlines/>
        <c:title>
          <c:tx>
            <c:rich>
              <a:bodyPr/>
              <a:lstStyle/>
              <a:p>
                <a:pPr>
                  <a:defRPr sz="2000"/>
                </a:pPr>
                <a:r>
                  <a:rPr lang="en-US" sz="2000"/>
                  <a:t>Frequency, GHz</a:t>
                </a:r>
              </a:p>
            </c:rich>
          </c:tx>
          <c:layout>
            <c:manualLayout>
              <c:xMode val="edge"/>
              <c:yMode val="edge"/>
              <c:x val="0.43861211948489859"/>
              <c:y val="0.93188423272590248"/>
            </c:manualLayout>
          </c:layout>
          <c:overlay val="0"/>
        </c:title>
        <c:numFmt formatCode="General" sourceLinked="1"/>
        <c:majorTickMark val="out"/>
        <c:minorTickMark val="out"/>
        <c:tickLblPos val="nextTo"/>
        <c:txPr>
          <a:bodyPr/>
          <a:lstStyle/>
          <a:p>
            <a:pPr>
              <a:defRPr sz="1600" b="1"/>
            </a:pPr>
            <a:endParaRPr lang="en-US"/>
          </a:p>
        </c:txPr>
        <c:crossAx val="145707008"/>
        <c:crosses val="autoZero"/>
        <c:crossBetween val="midCat"/>
        <c:minorUnit val="1"/>
      </c:valAx>
      <c:valAx>
        <c:axId val="145707008"/>
        <c:scaling>
          <c:orientation val="minMax"/>
          <c:max val="130"/>
          <c:min val="0"/>
        </c:scaling>
        <c:delete val="0"/>
        <c:axPos val="l"/>
        <c:majorGridlines/>
        <c:title>
          <c:tx>
            <c:rich>
              <a:bodyPr rot="-5400000" vert="horz"/>
              <a:lstStyle/>
              <a:p>
                <a:pPr>
                  <a:defRPr sz="2000"/>
                </a:pPr>
                <a:r>
                  <a:rPr lang="en-US" sz="2000"/>
                  <a:t>Tsys/</a:t>
                </a:r>
                <a:r>
                  <a:rPr lang="el-GR" sz="2000">
                    <a:latin typeface="GreekC_IV25"/>
                    <a:cs typeface="GreekC_IV25"/>
                  </a:rPr>
                  <a:t>η</a:t>
                </a:r>
                <a:r>
                  <a:rPr lang="en-US" sz="2000" baseline="-25000">
                    <a:latin typeface="GreekC_IV25"/>
                    <a:cs typeface="GreekC_IV25"/>
                  </a:rPr>
                  <a:t>A</a:t>
                </a:r>
                <a:r>
                  <a:rPr lang="en-US" sz="2000"/>
                  <a:t>,</a:t>
                </a:r>
                <a:r>
                  <a:rPr lang="en-US" sz="2000" baseline="0"/>
                  <a:t> Kelvin</a:t>
                </a:r>
                <a:endParaRPr lang="en-US" sz="2000"/>
              </a:p>
            </c:rich>
          </c:tx>
          <c:layout/>
          <c:overlay val="0"/>
        </c:title>
        <c:numFmt formatCode="0" sourceLinked="1"/>
        <c:majorTickMark val="out"/>
        <c:minorTickMark val="none"/>
        <c:tickLblPos val="nextTo"/>
        <c:txPr>
          <a:bodyPr/>
          <a:lstStyle/>
          <a:p>
            <a:pPr>
              <a:defRPr sz="1600" b="1"/>
            </a:pPr>
            <a:endParaRPr lang="en-US"/>
          </a:p>
        </c:txPr>
        <c:crossAx val="145692160"/>
        <c:crosses val="autoZero"/>
        <c:crossBetween val="midCat"/>
        <c:majorUnit val="10"/>
      </c:valAx>
    </c:plotArea>
    <c:legend>
      <c:legendPos val="r"/>
      <c:layout>
        <c:manualLayout>
          <c:xMode val="edge"/>
          <c:yMode val="edge"/>
          <c:x val="0.54350759326080178"/>
          <c:y val="9.7149384485996457E-2"/>
          <c:w val="7.9991165717693935E-2"/>
          <c:h val="0.31830941305516802"/>
        </c:manualLayout>
      </c:layout>
      <c:overlay val="0"/>
      <c:spPr>
        <a:solidFill>
          <a:schemeClr val="bg1"/>
        </a:solidFill>
        <a:ln>
          <a:solidFill>
            <a:schemeClr val="tx1">
              <a:tint val="75000"/>
              <a:shade val="95000"/>
              <a:satMod val="105000"/>
            </a:schemeClr>
          </a:solidFill>
        </a:ln>
      </c:spPr>
      <c:txPr>
        <a:bodyPr/>
        <a:lstStyle/>
        <a:p>
          <a:pPr>
            <a:defRPr sz="1600"/>
          </a:pPr>
          <a:endParaRPr lang="en-US"/>
        </a:p>
      </c:txPr>
    </c:legend>
    <c:plotVisOnly val="1"/>
    <c:dispBlanksAs val="gap"/>
    <c:showDLblsOverMax val="0"/>
  </c:chart>
  <c:printSettings>
    <c:headerFooter/>
    <c:pageMargins b="0.75" l="0.25" r="0.25"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2400"/>
            </a:pPr>
            <a:r>
              <a:rPr lang="en-US" sz="2400"/>
              <a:t>ngVLA 70-116</a:t>
            </a:r>
            <a:r>
              <a:rPr lang="en-US" sz="2400" baseline="0"/>
              <a:t> GHz </a:t>
            </a:r>
            <a:r>
              <a:rPr lang="en-US" sz="2400"/>
              <a:t>Receiver </a:t>
            </a:r>
            <a:r>
              <a:rPr lang="en-US" sz="2400" baseline="0"/>
              <a:t>Relative Sensitivity, Tsys/</a:t>
            </a:r>
            <a:r>
              <a:rPr lang="el-GR" sz="2400" baseline="0">
                <a:latin typeface="GreekC_IV25"/>
                <a:cs typeface="GreekC_IV25"/>
              </a:rPr>
              <a:t>η</a:t>
            </a:r>
            <a:r>
              <a:rPr lang="en-US" sz="2400" baseline="-25000">
                <a:latin typeface="GreekC_IV25"/>
                <a:cs typeface="GreekC_IV25"/>
              </a:rPr>
              <a:t>A</a:t>
            </a:r>
            <a:endParaRPr lang="en-US" sz="2400" baseline="-25000"/>
          </a:p>
        </c:rich>
      </c:tx>
      <c:layout>
        <c:manualLayout>
          <c:xMode val="edge"/>
          <c:yMode val="edge"/>
          <c:x val="0.18603201391329641"/>
          <c:y val="1.6102810485643014E-2"/>
        </c:manualLayout>
      </c:layout>
      <c:overlay val="0"/>
    </c:title>
    <c:autoTitleDeleted val="0"/>
    <c:plotArea>
      <c:layout>
        <c:manualLayout>
          <c:layoutTarget val="inner"/>
          <c:xMode val="edge"/>
          <c:yMode val="edge"/>
          <c:x val="8.6265681608004602E-2"/>
          <c:y val="9.193107185631931E-2"/>
          <c:w val="0.87661147509582493"/>
          <c:h val="0.79599045090658826"/>
        </c:manualLayout>
      </c:layout>
      <c:scatterChart>
        <c:scatterStyle val="smoothMarker"/>
        <c:varyColors val="0"/>
        <c:ser>
          <c:idx val="16"/>
          <c:order val="0"/>
          <c:tx>
            <c:v>W-Band</c:v>
          </c:tx>
          <c:spPr>
            <a:ln>
              <a:solidFill>
                <a:srgbClr val="7030A0"/>
              </a:solidFill>
            </a:ln>
          </c:spPr>
          <c:marker>
            <c:symbol val="triangle"/>
            <c:size val="12"/>
            <c:spPr>
              <a:solidFill>
                <a:srgbClr val="7030A0"/>
              </a:solidFill>
              <a:ln>
                <a:solidFill>
                  <a:srgbClr val="FF0000"/>
                </a:solidFill>
              </a:ln>
            </c:spPr>
          </c:marker>
          <c:xVal>
            <c:numRef>
              <c:f>'Rel. Sensitivity'!$C$130:$O$130</c:f>
              <c:numCache>
                <c:formatCode>General</c:formatCode>
                <c:ptCount val="13"/>
                <c:pt idx="0">
                  <c:v>70</c:v>
                </c:pt>
                <c:pt idx="1">
                  <c:v>75</c:v>
                </c:pt>
                <c:pt idx="2">
                  <c:v>80</c:v>
                </c:pt>
                <c:pt idx="3">
                  <c:v>85</c:v>
                </c:pt>
                <c:pt idx="4">
                  <c:v>90</c:v>
                </c:pt>
                <c:pt idx="5">
                  <c:v>95</c:v>
                </c:pt>
                <c:pt idx="6">
                  <c:v>100</c:v>
                </c:pt>
                <c:pt idx="7">
                  <c:v>105</c:v>
                </c:pt>
                <c:pt idx="8">
                  <c:v>110</c:v>
                </c:pt>
                <c:pt idx="9">
                  <c:v>112</c:v>
                </c:pt>
                <c:pt idx="10">
                  <c:v>114</c:v>
                </c:pt>
                <c:pt idx="11">
                  <c:v>115</c:v>
                </c:pt>
                <c:pt idx="12">
                  <c:v>116</c:v>
                </c:pt>
              </c:numCache>
            </c:numRef>
          </c:xVal>
          <c:yVal>
            <c:numRef>
              <c:f>'Rel. Sensitivity'!$C$137:$O$137</c:f>
              <c:numCache>
                <c:formatCode>0</c:formatCode>
                <c:ptCount val="13"/>
                <c:pt idx="0">
                  <c:v>182.06117851361384</c:v>
                </c:pt>
                <c:pt idx="1">
                  <c:v>131.37315459435001</c:v>
                </c:pt>
                <c:pt idx="2">
                  <c:v>120.19276568317103</c:v>
                </c:pt>
                <c:pt idx="3">
                  <c:v>112.57897348081144</c:v>
                </c:pt>
                <c:pt idx="4">
                  <c:v>113.17069358058762</c:v>
                </c:pt>
                <c:pt idx="5">
                  <c:v>118.45216913280105</c:v>
                </c:pt>
                <c:pt idx="6">
                  <c:v>126.56950842521178</c:v>
                </c:pt>
                <c:pt idx="7">
                  <c:v>135.11487117364442</c:v>
                </c:pt>
                <c:pt idx="8">
                  <c:v>157.04891473057026</c:v>
                </c:pt>
                <c:pt idx="9">
                  <c:v>177.85840431644581</c:v>
                </c:pt>
                <c:pt idx="10">
                  <c:v>221.91662712699414</c:v>
                </c:pt>
                <c:pt idx="11">
                  <c:v>275.89711978020927</c:v>
                </c:pt>
                <c:pt idx="12">
                  <c:v>395.92311008305091</c:v>
                </c:pt>
              </c:numCache>
            </c:numRef>
          </c:yVal>
          <c:smooth val="1"/>
          <c:extLst xmlns:c15="http://schemas.microsoft.com/office/drawing/2012/chart">
            <c:ext xmlns:c16="http://schemas.microsoft.com/office/drawing/2014/chart" uri="{C3380CC4-5D6E-409C-BE32-E72D297353CC}">
              <c16:uniqueId val="{00000011-E9B6-440F-8C9A-9BB9674E61C2}"/>
            </c:ext>
          </c:extLst>
        </c:ser>
        <c:dLbls>
          <c:showLegendKey val="0"/>
          <c:showVal val="0"/>
          <c:showCatName val="0"/>
          <c:showSerName val="0"/>
          <c:showPercent val="0"/>
          <c:showBubbleSize val="0"/>
        </c:dLbls>
        <c:axId val="145692160"/>
        <c:axId val="145707008"/>
        <c:extLst/>
      </c:scatterChart>
      <c:valAx>
        <c:axId val="145692160"/>
        <c:scaling>
          <c:orientation val="minMax"/>
          <c:max val="120"/>
          <c:min val="70"/>
        </c:scaling>
        <c:delete val="0"/>
        <c:axPos val="b"/>
        <c:majorGridlines/>
        <c:minorGridlines/>
        <c:title>
          <c:tx>
            <c:rich>
              <a:bodyPr/>
              <a:lstStyle/>
              <a:p>
                <a:pPr>
                  <a:defRPr sz="2000"/>
                </a:pPr>
                <a:r>
                  <a:rPr lang="en-US" sz="2000"/>
                  <a:t>Frequency, GHz</a:t>
                </a:r>
              </a:p>
            </c:rich>
          </c:tx>
          <c:layout>
            <c:manualLayout>
              <c:xMode val="edge"/>
              <c:yMode val="edge"/>
              <c:x val="0.43861210718484522"/>
              <c:y val="0.93832534828350367"/>
            </c:manualLayout>
          </c:layout>
          <c:overlay val="0"/>
        </c:title>
        <c:numFmt formatCode="General" sourceLinked="1"/>
        <c:majorTickMark val="out"/>
        <c:minorTickMark val="in"/>
        <c:tickLblPos val="nextTo"/>
        <c:spPr>
          <a:ln/>
        </c:spPr>
        <c:txPr>
          <a:bodyPr/>
          <a:lstStyle/>
          <a:p>
            <a:pPr>
              <a:defRPr sz="1600" b="1"/>
            </a:pPr>
            <a:endParaRPr lang="en-US"/>
          </a:p>
        </c:txPr>
        <c:crossAx val="145707008"/>
        <c:crosses val="autoZero"/>
        <c:crossBetween val="midCat"/>
        <c:minorUnit val="1"/>
      </c:valAx>
      <c:valAx>
        <c:axId val="145707008"/>
        <c:scaling>
          <c:orientation val="minMax"/>
          <c:max val="400"/>
          <c:min val="50"/>
        </c:scaling>
        <c:delete val="0"/>
        <c:axPos val="l"/>
        <c:majorGridlines/>
        <c:title>
          <c:tx>
            <c:rich>
              <a:bodyPr rot="-5400000" vert="horz"/>
              <a:lstStyle/>
              <a:p>
                <a:pPr>
                  <a:defRPr sz="2000"/>
                </a:pPr>
                <a:r>
                  <a:rPr lang="en-US" sz="2000"/>
                  <a:t>Tsys/</a:t>
                </a:r>
                <a:r>
                  <a:rPr lang="el-GR" sz="2000">
                    <a:latin typeface="GreekC_IV25"/>
                    <a:cs typeface="GreekC_IV25"/>
                  </a:rPr>
                  <a:t>η</a:t>
                </a:r>
                <a:r>
                  <a:rPr lang="en-US" sz="2000" baseline="-25000">
                    <a:latin typeface="GreekC_IV25"/>
                    <a:cs typeface="GreekC_IV25"/>
                  </a:rPr>
                  <a:t>A</a:t>
                </a:r>
                <a:r>
                  <a:rPr lang="en-US" sz="2000"/>
                  <a:t>,</a:t>
                </a:r>
                <a:r>
                  <a:rPr lang="en-US" sz="2000" baseline="0"/>
                  <a:t> Kelvin</a:t>
                </a:r>
                <a:endParaRPr lang="en-US" sz="2000"/>
              </a:p>
            </c:rich>
          </c:tx>
          <c:layout/>
          <c:overlay val="0"/>
        </c:title>
        <c:numFmt formatCode="0" sourceLinked="1"/>
        <c:majorTickMark val="out"/>
        <c:minorTickMark val="in"/>
        <c:tickLblPos val="nextTo"/>
        <c:spPr>
          <a:ln/>
        </c:spPr>
        <c:txPr>
          <a:bodyPr/>
          <a:lstStyle/>
          <a:p>
            <a:pPr>
              <a:defRPr sz="1600" b="1"/>
            </a:pPr>
            <a:endParaRPr lang="en-US"/>
          </a:p>
        </c:txPr>
        <c:crossAx val="145692160"/>
        <c:crosses val="autoZero"/>
        <c:crossBetween val="midCat"/>
        <c:majorUnit val="50"/>
        <c:minorUnit val="10"/>
      </c:valAx>
    </c:plotArea>
    <c:legend>
      <c:legendPos val="r"/>
      <c:layout>
        <c:manualLayout>
          <c:xMode val="edge"/>
          <c:yMode val="edge"/>
          <c:x val="0.70665367718389116"/>
          <c:y val="0.7101339424168569"/>
          <c:w val="0.11751524650838996"/>
          <c:h val="4.0795899793351492E-2"/>
        </c:manualLayout>
      </c:layout>
      <c:overlay val="0"/>
      <c:spPr>
        <a:solidFill>
          <a:schemeClr val="bg1"/>
        </a:solidFill>
        <a:ln>
          <a:solidFill>
            <a:schemeClr val="tx1"/>
          </a:solidFill>
        </a:ln>
      </c:spPr>
      <c:txPr>
        <a:bodyPr/>
        <a:lstStyle/>
        <a:p>
          <a:pPr>
            <a:defRPr sz="1600"/>
          </a:pPr>
          <a:endParaRPr lang="en-US"/>
        </a:p>
      </c:txPr>
    </c:legend>
    <c:plotVisOnly val="1"/>
    <c:dispBlanksAs val="gap"/>
    <c:showDLblsOverMax val="0"/>
  </c:chart>
  <c:printSettings>
    <c:headerFooter/>
    <c:pageMargins b="0.75" l="0.25" r="0.25"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2400"/>
            </a:pPr>
            <a:r>
              <a:rPr lang="en-US" sz="2400"/>
              <a:t>ngVLA Baseline Bands 1-5:</a:t>
            </a:r>
            <a:r>
              <a:rPr lang="en-US" sz="2400" baseline="0"/>
              <a:t> </a:t>
            </a:r>
            <a:r>
              <a:rPr lang="en-US" sz="2400"/>
              <a:t> </a:t>
            </a:r>
            <a:r>
              <a:rPr lang="en-US" sz="2400" baseline="0"/>
              <a:t>Array Sensitivity (SEFD</a:t>
            </a:r>
            <a:r>
              <a:rPr lang="en-US" sz="2400" b="1" i="0" u="none" strike="noStrike" baseline="0">
                <a:effectLst/>
              </a:rPr>
              <a:t>)</a:t>
            </a:r>
            <a:endParaRPr lang="en-US" sz="2400" baseline="-25000"/>
          </a:p>
        </c:rich>
      </c:tx>
      <c:overlay val="0"/>
    </c:title>
    <c:autoTitleDeleted val="0"/>
    <c:plotArea>
      <c:layout>
        <c:manualLayout>
          <c:layoutTarget val="inner"/>
          <c:xMode val="edge"/>
          <c:yMode val="edge"/>
          <c:x val="8.4434634057260982E-2"/>
          <c:y val="6.9395496767202733E-2"/>
          <c:w val="0.88905610136749802"/>
          <c:h val="0.81708029317825082"/>
        </c:manualLayout>
      </c:layout>
      <c:scatterChart>
        <c:scatterStyle val="smoothMarker"/>
        <c:varyColors val="0"/>
        <c:ser>
          <c:idx val="1"/>
          <c:order val="0"/>
          <c:tx>
            <c:v>Band 1</c:v>
          </c:tx>
          <c:spPr>
            <a:ln>
              <a:solidFill>
                <a:srgbClr val="C00000"/>
              </a:solidFill>
            </a:ln>
          </c:spPr>
          <c:marker>
            <c:symbol val="square"/>
            <c:size val="12"/>
            <c:spPr>
              <a:solidFill>
                <a:srgbClr val="C00000"/>
              </a:solidFill>
              <a:ln>
                <a:solidFill>
                  <a:srgbClr val="FF0000"/>
                </a:solidFill>
              </a:ln>
            </c:spPr>
          </c:marker>
          <c:xVal>
            <c:numRef>
              <c:f>'Perf Summary'!$C$180:$E$180</c:f>
              <c:numCache>
                <c:formatCode>0.0</c:formatCode>
                <c:ptCount val="3"/>
                <c:pt idx="0" formatCode="General">
                  <c:v>1.2</c:v>
                </c:pt>
                <c:pt idx="1">
                  <c:v>2.0493901531919199</c:v>
                </c:pt>
                <c:pt idx="2" formatCode="General">
                  <c:v>3.5</c:v>
                </c:pt>
              </c:numCache>
            </c:numRef>
          </c:xVal>
          <c:yVal>
            <c:numRef>
              <c:f>'Perf Summary'!$M$189:$O$189</c:f>
              <c:numCache>
                <c:formatCode>0.00</c:formatCode>
                <c:ptCount val="3"/>
                <c:pt idx="0">
                  <c:v>1.5480587269073141</c:v>
                </c:pt>
                <c:pt idx="1">
                  <c:v>1.4360106134391335</c:v>
                </c:pt>
                <c:pt idx="2">
                  <c:v>1.3943326751027554</c:v>
                </c:pt>
              </c:numCache>
            </c:numRef>
          </c:yVal>
          <c:smooth val="1"/>
          <c:extLst>
            <c:ext xmlns:c16="http://schemas.microsoft.com/office/drawing/2014/chart" uri="{C3380CC4-5D6E-409C-BE32-E72D297353CC}">
              <c16:uniqueId val="{00000000-465C-4757-A0B8-64FEB7E3FBA5}"/>
            </c:ext>
          </c:extLst>
        </c:ser>
        <c:ser>
          <c:idx val="2"/>
          <c:order val="1"/>
          <c:tx>
            <c:v>Band 2</c:v>
          </c:tx>
          <c:spPr>
            <a:ln>
              <a:solidFill>
                <a:schemeClr val="accent6">
                  <a:lumMod val="75000"/>
                </a:schemeClr>
              </a:solidFill>
            </a:ln>
          </c:spPr>
          <c:marker>
            <c:symbol val="square"/>
            <c:size val="12"/>
            <c:spPr>
              <a:solidFill>
                <a:schemeClr val="accent6">
                  <a:lumMod val="75000"/>
                </a:schemeClr>
              </a:solidFill>
              <a:ln>
                <a:solidFill>
                  <a:srgbClr val="FF0000"/>
                </a:solidFill>
              </a:ln>
            </c:spPr>
          </c:marker>
          <c:xVal>
            <c:numRef>
              <c:f>'Perf Summary'!$C$181:$E$181</c:f>
              <c:numCache>
                <c:formatCode>0.0</c:formatCode>
                <c:ptCount val="3"/>
                <c:pt idx="0" formatCode="General">
                  <c:v>3.5</c:v>
                </c:pt>
                <c:pt idx="1">
                  <c:v>6.5612498809297</c:v>
                </c:pt>
                <c:pt idx="2" formatCode="General">
                  <c:v>12.3</c:v>
                </c:pt>
              </c:numCache>
            </c:numRef>
          </c:xVal>
          <c:yVal>
            <c:numRef>
              <c:f>'Perf Summary'!$M$190:$O$190</c:f>
              <c:numCache>
                <c:formatCode>0.00</c:formatCode>
                <c:ptCount val="3"/>
                <c:pt idx="0">
                  <c:v>1.7527476768439123</c:v>
                </c:pt>
                <c:pt idx="1">
                  <c:v>1.5907269809979043</c:v>
                </c:pt>
                <c:pt idx="2">
                  <c:v>1.4175641708994942</c:v>
                </c:pt>
              </c:numCache>
            </c:numRef>
          </c:yVal>
          <c:smooth val="1"/>
          <c:extLst>
            <c:ext xmlns:c16="http://schemas.microsoft.com/office/drawing/2014/chart" uri="{C3380CC4-5D6E-409C-BE32-E72D297353CC}">
              <c16:uniqueId val="{00000001-465C-4757-A0B8-64FEB7E3FBA5}"/>
            </c:ext>
          </c:extLst>
        </c:ser>
        <c:ser>
          <c:idx val="10"/>
          <c:order val="2"/>
          <c:tx>
            <c:v>Band 3</c:v>
          </c:tx>
          <c:spPr>
            <a:ln>
              <a:solidFill>
                <a:srgbClr val="008000"/>
              </a:solidFill>
            </a:ln>
          </c:spPr>
          <c:marker>
            <c:symbol val="square"/>
            <c:size val="12"/>
            <c:spPr>
              <a:solidFill>
                <a:srgbClr val="008000"/>
              </a:solidFill>
              <a:ln>
                <a:solidFill>
                  <a:srgbClr val="FF0000"/>
                </a:solidFill>
              </a:ln>
            </c:spPr>
          </c:marker>
          <c:xVal>
            <c:numRef>
              <c:f>'Perf Summary'!$C$182:$E$182</c:f>
              <c:numCache>
                <c:formatCode>0.0</c:formatCode>
                <c:ptCount val="3"/>
                <c:pt idx="0" formatCode="General">
                  <c:v>12.3</c:v>
                </c:pt>
                <c:pt idx="1">
                  <c:v>15.879231719450409</c:v>
                </c:pt>
                <c:pt idx="2" formatCode="General">
                  <c:v>20.5</c:v>
                </c:pt>
              </c:numCache>
            </c:numRef>
          </c:xVal>
          <c:yVal>
            <c:numRef>
              <c:f>'Perf Summary'!$M$191:$O$191</c:f>
              <c:numCache>
                <c:formatCode>0.00</c:formatCode>
                <c:ptCount val="3"/>
                <c:pt idx="0">
                  <c:v>1.2697449578101581</c:v>
                </c:pt>
                <c:pt idx="1">
                  <c:v>1.4267034272850583</c:v>
                </c:pt>
                <c:pt idx="2">
                  <c:v>1.905548063532623</c:v>
                </c:pt>
              </c:numCache>
            </c:numRef>
          </c:yVal>
          <c:smooth val="1"/>
          <c:extLst>
            <c:ext xmlns:c16="http://schemas.microsoft.com/office/drawing/2014/chart" uri="{C3380CC4-5D6E-409C-BE32-E72D297353CC}">
              <c16:uniqueId val="{00000002-465C-4757-A0B8-64FEB7E3FBA5}"/>
            </c:ext>
          </c:extLst>
        </c:ser>
        <c:ser>
          <c:idx val="11"/>
          <c:order val="3"/>
          <c:tx>
            <c:v>Band 4</c:v>
          </c:tx>
          <c:spPr>
            <a:ln>
              <a:solidFill>
                <a:srgbClr val="0000FF"/>
              </a:solidFill>
            </a:ln>
          </c:spPr>
          <c:marker>
            <c:symbol val="triangle"/>
            <c:size val="12"/>
            <c:spPr>
              <a:solidFill>
                <a:srgbClr val="0000FF"/>
              </a:solidFill>
              <a:ln>
                <a:solidFill>
                  <a:srgbClr val="FF0000"/>
                </a:solidFill>
              </a:ln>
            </c:spPr>
          </c:marker>
          <c:xVal>
            <c:numRef>
              <c:f>'Perf Summary'!$C$183:$E$183</c:f>
              <c:numCache>
                <c:formatCode>0.0</c:formatCode>
                <c:ptCount val="3"/>
                <c:pt idx="0" formatCode="General">
                  <c:v>20.5</c:v>
                </c:pt>
                <c:pt idx="1">
                  <c:v>26.40075756488817</c:v>
                </c:pt>
                <c:pt idx="2" formatCode="General">
                  <c:v>34</c:v>
                </c:pt>
              </c:numCache>
            </c:numRef>
          </c:xVal>
          <c:yVal>
            <c:numRef>
              <c:f>'Perf Summary'!$M$192:$O$192</c:f>
              <c:numCache>
                <c:formatCode>0.00</c:formatCode>
                <c:ptCount val="3"/>
                <c:pt idx="0">
                  <c:v>1.8036062102293935</c:v>
                </c:pt>
                <c:pt idx="1">
                  <c:v>1.7178854855883219</c:v>
                </c:pt>
                <c:pt idx="2">
                  <c:v>1.9538215393950853</c:v>
                </c:pt>
              </c:numCache>
            </c:numRef>
          </c:yVal>
          <c:smooth val="1"/>
          <c:extLst>
            <c:ext xmlns:c16="http://schemas.microsoft.com/office/drawing/2014/chart" uri="{C3380CC4-5D6E-409C-BE32-E72D297353CC}">
              <c16:uniqueId val="{00000003-465C-4757-A0B8-64FEB7E3FBA5}"/>
            </c:ext>
          </c:extLst>
        </c:ser>
        <c:ser>
          <c:idx val="12"/>
          <c:order val="4"/>
          <c:tx>
            <c:v>Band 5</c:v>
          </c:tx>
          <c:spPr>
            <a:ln>
              <a:solidFill>
                <a:srgbClr val="7030A0"/>
              </a:solidFill>
            </a:ln>
          </c:spPr>
          <c:marker>
            <c:symbol val="diamond"/>
            <c:size val="12"/>
            <c:spPr>
              <a:solidFill>
                <a:srgbClr val="7030A0"/>
              </a:solidFill>
              <a:ln>
                <a:solidFill>
                  <a:srgbClr val="FF0000"/>
                </a:solidFill>
              </a:ln>
            </c:spPr>
          </c:marker>
          <c:dPt>
            <c:idx val="1"/>
            <c:bubble3D val="0"/>
            <c:extLst>
              <c:ext xmlns:c16="http://schemas.microsoft.com/office/drawing/2014/chart" uri="{C3380CC4-5D6E-409C-BE32-E72D297353CC}">
                <c16:uniqueId val="{00000004-465C-4757-A0B8-64FEB7E3FBA5}"/>
              </c:ext>
            </c:extLst>
          </c:dPt>
          <c:dPt>
            <c:idx val="2"/>
            <c:bubble3D val="0"/>
            <c:extLst>
              <c:ext xmlns:c16="http://schemas.microsoft.com/office/drawing/2014/chart" uri="{C3380CC4-5D6E-409C-BE32-E72D297353CC}">
                <c16:uniqueId val="{00000005-465C-4757-A0B8-64FEB7E3FBA5}"/>
              </c:ext>
            </c:extLst>
          </c:dPt>
          <c:xVal>
            <c:numRef>
              <c:f>'Perf Summary'!$C$184:$E$184</c:f>
              <c:numCache>
                <c:formatCode>0.0</c:formatCode>
                <c:ptCount val="3"/>
                <c:pt idx="0" formatCode="General">
                  <c:v>30.5</c:v>
                </c:pt>
                <c:pt idx="1">
                  <c:v>39.246018906380812</c:v>
                </c:pt>
                <c:pt idx="2" formatCode="General">
                  <c:v>50.5</c:v>
                </c:pt>
              </c:numCache>
            </c:numRef>
          </c:xVal>
          <c:yVal>
            <c:numRef>
              <c:f>'Perf Summary'!$M$193:$O$193</c:f>
              <c:numCache>
                <c:formatCode>0.00</c:formatCode>
                <c:ptCount val="3"/>
                <c:pt idx="0">
                  <c:v>1.9104100704263274</c:v>
                </c:pt>
                <c:pt idx="1">
                  <c:v>2.2651579987861945</c:v>
                </c:pt>
                <c:pt idx="2">
                  <c:v>5.7296354651268393</c:v>
                </c:pt>
              </c:numCache>
            </c:numRef>
          </c:yVal>
          <c:smooth val="1"/>
          <c:extLst>
            <c:ext xmlns:c16="http://schemas.microsoft.com/office/drawing/2014/chart" uri="{C3380CC4-5D6E-409C-BE32-E72D297353CC}">
              <c16:uniqueId val="{00000006-465C-4757-A0B8-64FEB7E3FBA5}"/>
            </c:ext>
          </c:extLst>
        </c:ser>
        <c:dLbls>
          <c:showLegendKey val="0"/>
          <c:showVal val="0"/>
          <c:showCatName val="0"/>
          <c:showSerName val="0"/>
          <c:showPercent val="0"/>
          <c:showBubbleSize val="0"/>
        </c:dLbls>
        <c:axId val="145692160"/>
        <c:axId val="145707008"/>
        <c:extLst>
          <c:ext xmlns:c15="http://schemas.microsoft.com/office/drawing/2012/chart" uri="{02D57815-91ED-43cb-92C2-25804820EDAC}">
            <c15:filteredScatterSeries>
              <c15:ser>
                <c:idx val="16"/>
                <c:order val="5"/>
                <c:tx>
                  <c:v>Band 6</c:v>
                </c:tx>
                <c:spPr>
                  <a:ln>
                    <a:solidFill>
                      <a:srgbClr val="7030A0"/>
                    </a:solidFill>
                  </a:ln>
                </c:spPr>
                <c:marker>
                  <c:symbol val="triangle"/>
                  <c:size val="9"/>
                  <c:spPr>
                    <a:solidFill>
                      <a:srgbClr val="7030A0"/>
                    </a:solidFill>
                  </c:spPr>
                </c:marker>
                <c:xVal>
                  <c:numRef>
                    <c:extLst>
                      <c:ext uri="{02D57815-91ED-43cb-92C2-25804820EDAC}">
                        <c15:formulaRef>
                          <c15:sqref>'UWB Feed'!$D$19:$H$19</c15:sqref>
                        </c15:formulaRef>
                      </c:ext>
                    </c:extLst>
                    <c:numCache>
                      <c:formatCode>General</c:formatCode>
                      <c:ptCount val="5"/>
                      <c:pt idx="0">
                        <c:v>70</c:v>
                      </c:pt>
                      <c:pt idx="1">
                        <c:v>80</c:v>
                      </c:pt>
                      <c:pt idx="2">
                        <c:v>90</c:v>
                      </c:pt>
                      <c:pt idx="3">
                        <c:v>105</c:v>
                      </c:pt>
                      <c:pt idx="4">
                        <c:v>116</c:v>
                      </c:pt>
                    </c:numCache>
                  </c:numRef>
                </c:xVal>
                <c:yVal>
                  <c:numRef>
                    <c:extLst>
                      <c:ext uri="{02D57815-91ED-43cb-92C2-25804820EDAC}">
                        <c15:formulaRef>
                          <c15:sqref>'UWB Feed'!$S$31:$W$31</c15:sqref>
                        </c15:formulaRef>
                      </c:ext>
                    </c:extLst>
                    <c:numCache>
                      <c:formatCode>0.00</c:formatCode>
                      <c:ptCount val="5"/>
                      <c:pt idx="0">
                        <c:v>7.9587271718091639</c:v>
                      </c:pt>
                      <c:pt idx="1">
                        <c:v>5.2468613403890707</c:v>
                      </c:pt>
                      <c:pt idx="2">
                        <c:v>4.9013120324621857</c:v>
                      </c:pt>
                      <c:pt idx="3">
                        <c:v>5.8933748703439219</c:v>
                      </c:pt>
                      <c:pt idx="4">
                        <c:v>17.356492720193614</c:v>
                      </c:pt>
                    </c:numCache>
                  </c:numRef>
                </c:yVal>
                <c:smooth val="1"/>
                <c:extLst>
                  <c:ext xmlns:c16="http://schemas.microsoft.com/office/drawing/2014/chart" uri="{C3380CC4-5D6E-409C-BE32-E72D297353CC}">
                    <c16:uniqueId val="{00000014-465C-4757-A0B8-64FEB7E3FBA5}"/>
                  </c:ext>
                </c:extLst>
              </c15:ser>
            </c15:filteredScatterSeries>
          </c:ext>
        </c:extLst>
      </c:scatterChart>
      <c:valAx>
        <c:axId val="145692160"/>
        <c:scaling>
          <c:logBase val="10"/>
          <c:orientation val="minMax"/>
          <c:max val="100"/>
        </c:scaling>
        <c:delete val="0"/>
        <c:axPos val="b"/>
        <c:majorGridlines/>
        <c:minorGridlines/>
        <c:title>
          <c:tx>
            <c:rich>
              <a:bodyPr/>
              <a:lstStyle/>
              <a:p>
                <a:pPr>
                  <a:defRPr sz="2000"/>
                </a:pPr>
                <a:r>
                  <a:rPr lang="en-US" sz="2000"/>
                  <a:t>Frequency, GHz</a:t>
                </a:r>
              </a:p>
            </c:rich>
          </c:tx>
          <c:layout>
            <c:manualLayout>
              <c:xMode val="edge"/>
              <c:yMode val="edge"/>
              <c:x val="0.43861211948489859"/>
              <c:y val="0.93188423272590248"/>
            </c:manualLayout>
          </c:layout>
          <c:overlay val="0"/>
        </c:title>
        <c:numFmt formatCode="General" sourceLinked="1"/>
        <c:majorTickMark val="out"/>
        <c:minorTickMark val="out"/>
        <c:tickLblPos val="nextTo"/>
        <c:txPr>
          <a:bodyPr/>
          <a:lstStyle/>
          <a:p>
            <a:pPr>
              <a:defRPr sz="1800" b="1"/>
            </a:pPr>
            <a:endParaRPr lang="en-US"/>
          </a:p>
        </c:txPr>
        <c:crossAx val="145707008"/>
        <c:crosses val="autoZero"/>
        <c:crossBetween val="midCat"/>
        <c:minorUnit val="1"/>
      </c:valAx>
      <c:valAx>
        <c:axId val="145707008"/>
        <c:scaling>
          <c:orientation val="minMax"/>
          <c:max val="7.5"/>
          <c:min val="0"/>
        </c:scaling>
        <c:delete val="0"/>
        <c:axPos val="l"/>
        <c:majorGridlines/>
        <c:title>
          <c:tx>
            <c:rich>
              <a:bodyPr rot="-5400000" vert="horz"/>
              <a:lstStyle/>
              <a:p>
                <a:pPr>
                  <a:defRPr sz="2000"/>
                </a:pPr>
                <a:r>
                  <a:rPr lang="en-US" sz="2000"/>
                  <a:t>SEFD,</a:t>
                </a:r>
                <a:r>
                  <a:rPr lang="en-US" sz="2000" baseline="0"/>
                  <a:t> Jy</a:t>
                </a:r>
                <a:endParaRPr lang="en-US" sz="2000"/>
              </a:p>
            </c:rich>
          </c:tx>
          <c:layout>
            <c:manualLayout>
              <c:xMode val="edge"/>
              <c:yMode val="edge"/>
              <c:x val="2.5452928690684836E-3"/>
              <c:y val="0.40801727133980309"/>
            </c:manualLayout>
          </c:layout>
          <c:overlay val="0"/>
        </c:title>
        <c:numFmt formatCode="0.00" sourceLinked="1"/>
        <c:majorTickMark val="out"/>
        <c:minorTickMark val="in"/>
        <c:tickLblPos val="nextTo"/>
        <c:spPr>
          <a:ln/>
        </c:spPr>
        <c:txPr>
          <a:bodyPr/>
          <a:lstStyle/>
          <a:p>
            <a:pPr>
              <a:defRPr sz="1800" b="1"/>
            </a:pPr>
            <a:endParaRPr lang="en-US"/>
          </a:p>
        </c:txPr>
        <c:crossAx val="145692160"/>
        <c:crosses val="autoZero"/>
        <c:crossBetween val="midCat"/>
        <c:majorUnit val="0.5"/>
        <c:minorUnit val="0.1"/>
      </c:valAx>
    </c:plotArea>
    <c:legend>
      <c:legendPos val="r"/>
      <c:legendEntry>
        <c:idx val="0"/>
        <c:txPr>
          <a:bodyPr/>
          <a:lstStyle/>
          <a:p>
            <a:pPr>
              <a:defRPr sz="1600" baseline="0">
                <a:latin typeface="+mn-lt"/>
              </a:defRPr>
            </a:pPr>
            <a:endParaRPr lang="en-US"/>
          </a:p>
        </c:txPr>
      </c:legendEntry>
      <c:legendEntry>
        <c:idx val="1"/>
        <c:txPr>
          <a:bodyPr/>
          <a:lstStyle/>
          <a:p>
            <a:pPr>
              <a:defRPr sz="1600" baseline="0"/>
            </a:pPr>
            <a:endParaRPr lang="en-US"/>
          </a:p>
        </c:txPr>
      </c:legendEntry>
      <c:legendEntry>
        <c:idx val="2"/>
        <c:txPr>
          <a:bodyPr/>
          <a:lstStyle/>
          <a:p>
            <a:pPr>
              <a:defRPr sz="1600" baseline="0"/>
            </a:pPr>
            <a:endParaRPr lang="en-US"/>
          </a:p>
        </c:txPr>
      </c:legendEntry>
      <c:legendEntry>
        <c:idx val="3"/>
        <c:txPr>
          <a:bodyPr/>
          <a:lstStyle/>
          <a:p>
            <a:pPr>
              <a:defRPr sz="1600" baseline="0"/>
            </a:pPr>
            <a:endParaRPr lang="en-US"/>
          </a:p>
        </c:txPr>
      </c:legendEntry>
      <c:legendEntry>
        <c:idx val="4"/>
        <c:txPr>
          <a:bodyPr/>
          <a:lstStyle/>
          <a:p>
            <a:pPr>
              <a:defRPr sz="1600" baseline="0"/>
            </a:pPr>
            <a:endParaRPr lang="en-US"/>
          </a:p>
        </c:txPr>
      </c:legendEntry>
      <c:layout>
        <c:manualLayout>
          <c:xMode val="edge"/>
          <c:yMode val="edge"/>
          <c:x val="0.56083753479462473"/>
          <c:y val="0.20181763937139199"/>
          <c:w val="8.3226038521597337E-2"/>
          <c:h val="0.27461983107773563"/>
        </c:manualLayout>
      </c:layout>
      <c:overlay val="0"/>
      <c:spPr>
        <a:solidFill>
          <a:schemeClr val="bg1"/>
        </a:solidFill>
        <a:ln>
          <a:solidFill>
            <a:schemeClr val="bg1">
              <a:lumMod val="50000"/>
            </a:schemeClr>
          </a:solidFill>
        </a:ln>
      </c:spPr>
      <c:txPr>
        <a:bodyPr/>
        <a:lstStyle/>
        <a:p>
          <a:pPr>
            <a:defRPr sz="1600" baseline="0"/>
          </a:pPr>
          <a:endParaRPr lang="en-US"/>
        </a:p>
      </c:txPr>
    </c:legend>
    <c:plotVisOnly val="1"/>
    <c:dispBlanksAs val="gap"/>
    <c:showDLblsOverMax val="0"/>
  </c:chart>
  <c:printSettings>
    <c:headerFooter/>
    <c:pageMargins b="0.75" l="0.25" r="0.25"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2400"/>
            </a:pPr>
            <a:r>
              <a:rPr lang="en-US" sz="2400"/>
              <a:t>ngVLA Baseline</a:t>
            </a:r>
            <a:r>
              <a:rPr lang="en-US" sz="2400" baseline="0"/>
              <a:t> Band 6:  </a:t>
            </a:r>
            <a:r>
              <a:rPr lang="en-US" sz="2400"/>
              <a:t>Array Sensitivity (SEFD)</a:t>
            </a:r>
          </a:p>
        </c:rich>
      </c:tx>
      <c:layout>
        <c:manualLayout>
          <c:xMode val="edge"/>
          <c:yMode val="edge"/>
          <c:x val="0.25016487700629814"/>
          <c:y val="1.6102810485643014E-2"/>
        </c:manualLayout>
      </c:layout>
      <c:overlay val="0"/>
    </c:title>
    <c:autoTitleDeleted val="0"/>
    <c:plotArea>
      <c:layout/>
      <c:scatterChart>
        <c:scatterStyle val="smoothMarker"/>
        <c:varyColors val="0"/>
        <c:ser>
          <c:idx val="16"/>
          <c:order val="0"/>
          <c:tx>
            <c:v>Band 6</c:v>
          </c:tx>
          <c:spPr>
            <a:ln>
              <a:solidFill>
                <a:srgbClr val="7030A0"/>
              </a:solidFill>
            </a:ln>
          </c:spPr>
          <c:marker>
            <c:symbol val="triangle"/>
            <c:size val="12"/>
            <c:spPr>
              <a:solidFill>
                <a:srgbClr val="7030A0"/>
              </a:solidFill>
              <a:ln>
                <a:solidFill>
                  <a:srgbClr val="FF0000"/>
                </a:solidFill>
              </a:ln>
            </c:spPr>
          </c:marker>
          <c:xVal>
            <c:numRef>
              <c:f>'Rel. Sensitivity'!$C$130:$O$130</c:f>
              <c:numCache>
                <c:formatCode>General</c:formatCode>
                <c:ptCount val="13"/>
                <c:pt idx="0">
                  <c:v>70</c:v>
                </c:pt>
                <c:pt idx="1">
                  <c:v>75</c:v>
                </c:pt>
                <c:pt idx="2">
                  <c:v>80</c:v>
                </c:pt>
                <c:pt idx="3">
                  <c:v>85</c:v>
                </c:pt>
                <c:pt idx="4">
                  <c:v>90</c:v>
                </c:pt>
                <c:pt idx="5">
                  <c:v>95</c:v>
                </c:pt>
                <c:pt idx="6">
                  <c:v>100</c:v>
                </c:pt>
                <c:pt idx="7">
                  <c:v>105</c:v>
                </c:pt>
                <c:pt idx="8">
                  <c:v>110</c:v>
                </c:pt>
                <c:pt idx="9">
                  <c:v>112</c:v>
                </c:pt>
                <c:pt idx="10">
                  <c:v>114</c:v>
                </c:pt>
                <c:pt idx="11">
                  <c:v>115</c:v>
                </c:pt>
                <c:pt idx="12">
                  <c:v>116</c:v>
                </c:pt>
              </c:numCache>
            </c:numRef>
          </c:xVal>
          <c:yVal>
            <c:numRef>
              <c:f>'Rel. Sensitivity'!$C$138:$O$138</c:f>
              <c:numCache>
                <c:formatCode>0.00</c:formatCode>
                <c:ptCount val="13"/>
                <c:pt idx="0">
                  <c:v>8.0234346381132884</c:v>
                </c:pt>
                <c:pt idx="1">
                  <c:v>5.7896138413258758</c:v>
                </c:pt>
                <c:pt idx="2">
                  <c:v>5.2968941940627818</c:v>
                </c:pt>
                <c:pt idx="3">
                  <c:v>4.9613544343921561</c:v>
                </c:pt>
                <c:pt idx="4">
                  <c:v>4.9874315343174267</c:v>
                </c:pt>
                <c:pt idx="5">
                  <c:v>5.2201861184189964</c:v>
                </c:pt>
                <c:pt idx="6">
                  <c:v>5.5779171942022732</c:v>
                </c:pt>
                <c:pt idx="7">
                  <c:v>5.9545112601683483</c:v>
                </c:pt>
                <c:pt idx="8">
                  <c:v>6.9211443791304168</c:v>
                </c:pt>
                <c:pt idx="9">
                  <c:v>7.838218413847196</c:v>
                </c:pt>
                <c:pt idx="10">
                  <c:v>9.7798639303592925</c:v>
                </c:pt>
                <c:pt idx="11">
                  <c:v>12.158783797143741</c:v>
                </c:pt>
                <c:pt idx="12">
                  <c:v>17.448328201568536</c:v>
                </c:pt>
              </c:numCache>
            </c:numRef>
          </c:yVal>
          <c:smooth val="1"/>
          <c:extLst xmlns:c15="http://schemas.microsoft.com/office/drawing/2012/chart">
            <c:ext xmlns:c16="http://schemas.microsoft.com/office/drawing/2014/chart" uri="{C3380CC4-5D6E-409C-BE32-E72D297353CC}">
              <c16:uniqueId val="{00000000-CE70-47CA-BCA9-C85C6FD3CE06}"/>
            </c:ext>
          </c:extLst>
        </c:ser>
        <c:dLbls>
          <c:showLegendKey val="0"/>
          <c:showVal val="0"/>
          <c:showCatName val="0"/>
          <c:showSerName val="0"/>
          <c:showPercent val="0"/>
          <c:showBubbleSize val="0"/>
        </c:dLbls>
        <c:axId val="145692160"/>
        <c:axId val="145707008"/>
        <c:extLst/>
      </c:scatterChart>
      <c:valAx>
        <c:axId val="145692160"/>
        <c:scaling>
          <c:orientation val="minMax"/>
          <c:max val="120"/>
          <c:min val="70"/>
        </c:scaling>
        <c:delete val="0"/>
        <c:axPos val="b"/>
        <c:majorGridlines/>
        <c:minorGridlines/>
        <c:title>
          <c:tx>
            <c:rich>
              <a:bodyPr/>
              <a:lstStyle/>
              <a:p>
                <a:pPr>
                  <a:defRPr sz="2000"/>
                </a:pPr>
                <a:r>
                  <a:rPr lang="en-US" sz="2000"/>
                  <a:t>Frequency, GHz</a:t>
                </a:r>
              </a:p>
            </c:rich>
          </c:tx>
          <c:layout>
            <c:manualLayout>
              <c:xMode val="edge"/>
              <c:yMode val="edge"/>
              <c:x val="0.4599897623077866"/>
              <c:y val="0.93832534828350367"/>
            </c:manualLayout>
          </c:layout>
          <c:overlay val="0"/>
        </c:title>
        <c:numFmt formatCode="General" sourceLinked="1"/>
        <c:majorTickMark val="out"/>
        <c:minorTickMark val="in"/>
        <c:tickLblPos val="nextTo"/>
        <c:spPr>
          <a:ln/>
        </c:spPr>
        <c:txPr>
          <a:bodyPr/>
          <a:lstStyle/>
          <a:p>
            <a:pPr>
              <a:defRPr sz="1800" b="1"/>
            </a:pPr>
            <a:endParaRPr lang="en-US"/>
          </a:p>
        </c:txPr>
        <c:crossAx val="145707008"/>
        <c:crosses val="autoZero"/>
        <c:crossBetween val="midCat"/>
        <c:minorUnit val="1"/>
      </c:valAx>
      <c:valAx>
        <c:axId val="145707008"/>
        <c:scaling>
          <c:orientation val="minMax"/>
          <c:max val="21"/>
          <c:min val="4"/>
        </c:scaling>
        <c:delete val="0"/>
        <c:axPos val="l"/>
        <c:majorGridlines/>
        <c:title>
          <c:tx>
            <c:rich>
              <a:bodyPr rot="-5400000" vert="horz"/>
              <a:lstStyle/>
              <a:p>
                <a:pPr>
                  <a:defRPr sz="2000"/>
                </a:pPr>
                <a:r>
                  <a:rPr lang="en-US" sz="2000"/>
                  <a:t>SEFD,</a:t>
                </a:r>
                <a:r>
                  <a:rPr lang="en-US" sz="2000" baseline="0"/>
                  <a:t> Jy</a:t>
                </a:r>
                <a:endParaRPr lang="en-US" sz="2000"/>
              </a:p>
            </c:rich>
          </c:tx>
          <c:layout>
            <c:manualLayout>
              <c:xMode val="edge"/>
              <c:yMode val="edge"/>
              <c:x val="3.2066431546500869E-3"/>
              <c:y val="0.41195642554123829"/>
            </c:manualLayout>
          </c:layout>
          <c:overlay val="0"/>
        </c:title>
        <c:numFmt formatCode="0.0" sourceLinked="0"/>
        <c:majorTickMark val="out"/>
        <c:minorTickMark val="in"/>
        <c:tickLblPos val="nextTo"/>
        <c:spPr>
          <a:ln/>
        </c:spPr>
        <c:txPr>
          <a:bodyPr/>
          <a:lstStyle/>
          <a:p>
            <a:pPr>
              <a:defRPr sz="1800" b="1"/>
            </a:pPr>
            <a:endParaRPr lang="en-US"/>
          </a:p>
        </c:txPr>
        <c:crossAx val="145692160"/>
        <c:crosses val="autoZero"/>
        <c:crossBetween val="midCat"/>
        <c:majorUnit val="1"/>
        <c:minorUnit val="0.5"/>
      </c:valAx>
    </c:plotArea>
    <c:plotVisOnly val="1"/>
    <c:dispBlanksAs val="gap"/>
    <c:showDLblsOverMax val="0"/>
  </c:chart>
  <c:printSettings>
    <c:headerFooter/>
    <c:pageMargins b="0.75" l="0.25" r="0.25"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2400"/>
            </a:pPr>
            <a:r>
              <a:rPr lang="en-US" sz="2400"/>
              <a:t>ngVLA Baseline Bands 1-5:</a:t>
            </a:r>
            <a:r>
              <a:rPr lang="en-US" sz="2400" baseline="0"/>
              <a:t>   </a:t>
            </a:r>
            <a:r>
              <a:rPr lang="en-US" sz="2400"/>
              <a:t>Antenna System Temperature </a:t>
            </a:r>
            <a:r>
              <a:rPr lang="en-US" sz="2400" baseline="0"/>
              <a:t>(Tsys</a:t>
            </a:r>
            <a:r>
              <a:rPr lang="en-US" sz="2400" b="1" i="0" u="none" strike="noStrike" baseline="0">
                <a:effectLst/>
              </a:rPr>
              <a:t>)</a:t>
            </a:r>
            <a:endParaRPr lang="en-US" sz="2400" baseline="-25000"/>
          </a:p>
        </c:rich>
      </c:tx>
      <c:overlay val="0"/>
    </c:title>
    <c:autoTitleDeleted val="0"/>
    <c:plotArea>
      <c:layout>
        <c:manualLayout>
          <c:layoutTarget val="inner"/>
          <c:xMode val="edge"/>
          <c:yMode val="edge"/>
          <c:x val="6.7891043634859358E-2"/>
          <c:y val="6.9395444589913577E-2"/>
          <c:w val="0.80147919148482827"/>
          <c:h val="0.81708029317825082"/>
        </c:manualLayout>
      </c:layout>
      <c:scatterChart>
        <c:scatterStyle val="smoothMarker"/>
        <c:varyColors val="0"/>
        <c:ser>
          <c:idx val="1"/>
          <c:order val="0"/>
          <c:tx>
            <c:v>Band 1</c:v>
          </c:tx>
          <c:spPr>
            <a:ln>
              <a:solidFill>
                <a:srgbClr val="C00000"/>
              </a:solidFill>
            </a:ln>
          </c:spPr>
          <c:marker>
            <c:symbol val="square"/>
            <c:size val="12"/>
            <c:spPr>
              <a:solidFill>
                <a:srgbClr val="C00000"/>
              </a:solidFill>
              <a:ln>
                <a:solidFill>
                  <a:srgbClr val="FF0000"/>
                </a:solidFill>
              </a:ln>
            </c:spPr>
          </c:marker>
          <c:xVal>
            <c:numRef>
              <c:f>'Perf Summary'!$C$180:$E$180</c:f>
              <c:numCache>
                <c:formatCode>0.0</c:formatCode>
                <c:ptCount val="3"/>
                <c:pt idx="0" formatCode="General">
                  <c:v>1.2</c:v>
                </c:pt>
                <c:pt idx="1">
                  <c:v>2.0493901531919199</c:v>
                </c:pt>
                <c:pt idx="2" formatCode="General">
                  <c:v>3.5</c:v>
                </c:pt>
              </c:numCache>
            </c:numRef>
          </c:xVal>
          <c:yVal>
            <c:numRef>
              <c:f>'Perf Summary'!$G$189:$I$189</c:f>
              <c:numCache>
                <c:formatCode>0</c:formatCode>
                <c:ptCount val="3"/>
                <c:pt idx="0">
                  <c:v>28.1</c:v>
                </c:pt>
                <c:pt idx="1">
                  <c:v>25.9</c:v>
                </c:pt>
                <c:pt idx="2">
                  <c:v>23.4</c:v>
                </c:pt>
              </c:numCache>
            </c:numRef>
          </c:yVal>
          <c:smooth val="1"/>
          <c:extLst>
            <c:ext xmlns:c16="http://schemas.microsoft.com/office/drawing/2014/chart" uri="{C3380CC4-5D6E-409C-BE32-E72D297353CC}">
              <c16:uniqueId val="{00000008-0170-4FE2-B060-A5C9B5E52F93}"/>
            </c:ext>
          </c:extLst>
        </c:ser>
        <c:ser>
          <c:idx val="2"/>
          <c:order val="1"/>
          <c:tx>
            <c:v>Band 2</c:v>
          </c:tx>
          <c:spPr>
            <a:ln>
              <a:solidFill>
                <a:schemeClr val="accent6">
                  <a:lumMod val="75000"/>
                </a:schemeClr>
              </a:solidFill>
            </a:ln>
          </c:spPr>
          <c:marker>
            <c:symbol val="square"/>
            <c:size val="12"/>
            <c:spPr>
              <a:solidFill>
                <a:schemeClr val="accent6">
                  <a:lumMod val="75000"/>
                </a:schemeClr>
              </a:solidFill>
              <a:ln>
                <a:solidFill>
                  <a:srgbClr val="FF0000"/>
                </a:solidFill>
              </a:ln>
            </c:spPr>
          </c:marker>
          <c:xVal>
            <c:numRef>
              <c:f>'Perf Summary'!$C$181:$E$181</c:f>
              <c:numCache>
                <c:formatCode>0.0</c:formatCode>
                <c:ptCount val="3"/>
                <c:pt idx="0" formatCode="General">
                  <c:v>3.5</c:v>
                </c:pt>
                <c:pt idx="1">
                  <c:v>6.5612498809297</c:v>
                </c:pt>
                <c:pt idx="2" formatCode="General">
                  <c:v>12.3</c:v>
                </c:pt>
              </c:numCache>
            </c:numRef>
          </c:xVal>
          <c:yVal>
            <c:numRef>
              <c:f>'Perf Summary'!$G$190:$I$190</c:f>
              <c:numCache>
                <c:formatCode>0</c:formatCode>
                <c:ptCount val="3"/>
                <c:pt idx="0">
                  <c:v>31.8</c:v>
                </c:pt>
                <c:pt idx="1">
                  <c:v>28.1</c:v>
                </c:pt>
                <c:pt idx="2">
                  <c:v>24.599999999999998</c:v>
                </c:pt>
              </c:numCache>
            </c:numRef>
          </c:yVal>
          <c:smooth val="1"/>
          <c:extLst>
            <c:ext xmlns:c16="http://schemas.microsoft.com/office/drawing/2014/chart" uri="{C3380CC4-5D6E-409C-BE32-E72D297353CC}">
              <c16:uniqueId val="{00000009-0170-4FE2-B060-A5C9B5E52F93}"/>
            </c:ext>
          </c:extLst>
        </c:ser>
        <c:ser>
          <c:idx val="10"/>
          <c:order val="2"/>
          <c:tx>
            <c:v>Band 3</c:v>
          </c:tx>
          <c:spPr>
            <a:ln>
              <a:solidFill>
                <a:srgbClr val="008000"/>
              </a:solidFill>
            </a:ln>
          </c:spPr>
          <c:marker>
            <c:symbol val="square"/>
            <c:size val="12"/>
            <c:spPr>
              <a:solidFill>
                <a:srgbClr val="008000"/>
              </a:solidFill>
              <a:ln>
                <a:solidFill>
                  <a:srgbClr val="FF0000"/>
                </a:solidFill>
              </a:ln>
            </c:spPr>
          </c:marker>
          <c:xVal>
            <c:numRef>
              <c:f>'Perf Summary'!$C$182:$E$182</c:f>
              <c:numCache>
                <c:formatCode>0.0</c:formatCode>
                <c:ptCount val="3"/>
                <c:pt idx="0" formatCode="General">
                  <c:v>12.3</c:v>
                </c:pt>
                <c:pt idx="1">
                  <c:v>15.879231719450409</c:v>
                </c:pt>
                <c:pt idx="2" formatCode="General">
                  <c:v>20.5</c:v>
                </c:pt>
              </c:numCache>
            </c:numRef>
          </c:xVal>
          <c:yVal>
            <c:numRef>
              <c:f>'Perf Summary'!$G$191:$I$191</c:f>
              <c:numCache>
                <c:formatCode>0</c:formatCode>
                <c:ptCount val="3"/>
                <c:pt idx="0">
                  <c:v>24.295500000000001</c:v>
                </c:pt>
                <c:pt idx="1">
                  <c:v>28.295500000000001</c:v>
                </c:pt>
                <c:pt idx="2">
                  <c:v>37.295500000000004</c:v>
                </c:pt>
              </c:numCache>
            </c:numRef>
          </c:yVal>
          <c:smooth val="1"/>
          <c:extLst>
            <c:ext xmlns:c16="http://schemas.microsoft.com/office/drawing/2014/chart" uri="{C3380CC4-5D6E-409C-BE32-E72D297353CC}">
              <c16:uniqueId val="{0000000A-0170-4FE2-B060-A5C9B5E52F93}"/>
            </c:ext>
          </c:extLst>
        </c:ser>
        <c:ser>
          <c:idx val="11"/>
          <c:order val="3"/>
          <c:tx>
            <c:v>Band 4</c:v>
          </c:tx>
          <c:spPr>
            <a:ln>
              <a:solidFill>
                <a:srgbClr val="0000FF"/>
              </a:solidFill>
            </a:ln>
          </c:spPr>
          <c:marker>
            <c:symbol val="square"/>
            <c:size val="12"/>
            <c:spPr>
              <a:solidFill>
                <a:srgbClr val="0000FF"/>
              </a:solidFill>
              <a:ln>
                <a:solidFill>
                  <a:srgbClr val="FF0000"/>
                </a:solidFill>
              </a:ln>
            </c:spPr>
          </c:marker>
          <c:xVal>
            <c:numRef>
              <c:f>'Perf Summary'!$C$183:$E$183</c:f>
              <c:numCache>
                <c:formatCode>0.0</c:formatCode>
                <c:ptCount val="3"/>
                <c:pt idx="0" formatCode="General">
                  <c:v>20.5</c:v>
                </c:pt>
                <c:pt idx="1">
                  <c:v>26.40075756488817</c:v>
                </c:pt>
                <c:pt idx="2" formatCode="General">
                  <c:v>34</c:v>
                </c:pt>
              </c:numCache>
            </c:numRef>
          </c:xVal>
          <c:yVal>
            <c:numRef>
              <c:f>'Perf Summary'!$G$192:$I$192</c:f>
              <c:numCache>
                <c:formatCode>0</c:formatCode>
                <c:ptCount val="3"/>
                <c:pt idx="0">
                  <c:v>34.095500000000001</c:v>
                </c:pt>
                <c:pt idx="1">
                  <c:v>33.395499999999998</c:v>
                </c:pt>
                <c:pt idx="2">
                  <c:v>36.9955</c:v>
                </c:pt>
              </c:numCache>
            </c:numRef>
          </c:yVal>
          <c:smooth val="1"/>
          <c:extLst>
            <c:ext xmlns:c16="http://schemas.microsoft.com/office/drawing/2014/chart" uri="{C3380CC4-5D6E-409C-BE32-E72D297353CC}">
              <c16:uniqueId val="{0000000B-0170-4FE2-B060-A5C9B5E52F93}"/>
            </c:ext>
          </c:extLst>
        </c:ser>
        <c:ser>
          <c:idx val="12"/>
          <c:order val="4"/>
          <c:tx>
            <c:v>Band 5</c:v>
          </c:tx>
          <c:spPr>
            <a:ln>
              <a:solidFill>
                <a:srgbClr val="7030A0"/>
              </a:solidFill>
            </a:ln>
          </c:spPr>
          <c:marker>
            <c:symbol val="square"/>
            <c:size val="12"/>
            <c:spPr>
              <a:solidFill>
                <a:srgbClr val="7030A0"/>
              </a:solidFill>
              <a:ln>
                <a:solidFill>
                  <a:srgbClr val="FF0000"/>
                </a:solidFill>
              </a:ln>
            </c:spPr>
          </c:marker>
          <c:dPt>
            <c:idx val="1"/>
            <c:bubble3D val="0"/>
            <c:extLst>
              <c:ext xmlns:c16="http://schemas.microsoft.com/office/drawing/2014/chart" uri="{C3380CC4-5D6E-409C-BE32-E72D297353CC}">
                <c16:uniqueId val="{0000000C-0170-4FE2-B060-A5C9B5E52F93}"/>
              </c:ext>
            </c:extLst>
          </c:dPt>
          <c:dPt>
            <c:idx val="2"/>
            <c:bubble3D val="0"/>
            <c:extLst>
              <c:ext xmlns:c16="http://schemas.microsoft.com/office/drawing/2014/chart" uri="{C3380CC4-5D6E-409C-BE32-E72D297353CC}">
                <c16:uniqueId val="{0000000D-0170-4FE2-B060-A5C9B5E52F93}"/>
              </c:ext>
            </c:extLst>
          </c:dPt>
          <c:xVal>
            <c:numRef>
              <c:f>'Perf Summary'!$C$184:$E$184</c:f>
              <c:numCache>
                <c:formatCode>0.0</c:formatCode>
                <c:ptCount val="3"/>
                <c:pt idx="0" formatCode="General">
                  <c:v>30.5</c:v>
                </c:pt>
                <c:pt idx="1">
                  <c:v>39.246018906380812</c:v>
                </c:pt>
                <c:pt idx="2" formatCode="General">
                  <c:v>50.5</c:v>
                </c:pt>
              </c:numCache>
            </c:numRef>
          </c:xVal>
          <c:yVal>
            <c:numRef>
              <c:f>'Perf Summary'!$G$193:$I$193</c:f>
              <c:numCache>
                <c:formatCode>0</c:formatCode>
                <c:ptCount val="3"/>
                <c:pt idx="0">
                  <c:v>35.295500000000004</c:v>
                </c:pt>
                <c:pt idx="1">
                  <c:v>42.395499999999998</c:v>
                </c:pt>
                <c:pt idx="2">
                  <c:v>101.8955</c:v>
                </c:pt>
              </c:numCache>
            </c:numRef>
          </c:yVal>
          <c:smooth val="1"/>
          <c:extLst>
            <c:ext xmlns:c16="http://schemas.microsoft.com/office/drawing/2014/chart" uri="{C3380CC4-5D6E-409C-BE32-E72D297353CC}">
              <c16:uniqueId val="{0000000E-0170-4FE2-B060-A5C9B5E52F93}"/>
            </c:ext>
          </c:extLst>
        </c:ser>
        <c:ser>
          <c:idx val="0"/>
          <c:order val="6"/>
          <c:tx>
            <c:v>VLA L-band</c:v>
          </c:tx>
          <c:spPr>
            <a:ln>
              <a:solidFill>
                <a:schemeClr val="tx1"/>
              </a:solidFill>
            </a:ln>
          </c:spPr>
          <c:marker>
            <c:symbol val="x"/>
            <c:size val="12"/>
          </c:marker>
          <c:xVal>
            <c:numRef>
              <c:f>VLA!$D$14:$F$14</c:f>
              <c:numCache>
                <c:formatCode>0.0</c:formatCode>
                <c:ptCount val="3"/>
                <c:pt idx="0" formatCode="General">
                  <c:v>1.2</c:v>
                </c:pt>
                <c:pt idx="1">
                  <c:v>1.6</c:v>
                </c:pt>
                <c:pt idx="2" formatCode="General">
                  <c:v>2</c:v>
                </c:pt>
              </c:numCache>
            </c:numRef>
          </c:xVal>
          <c:yVal>
            <c:numRef>
              <c:f>VLA!$N$25:$P$25</c:f>
              <c:numCache>
                <c:formatCode>0</c:formatCode>
                <c:ptCount val="3"/>
                <c:pt idx="0">
                  <c:v>38.200000000000003</c:v>
                </c:pt>
                <c:pt idx="1">
                  <c:v>33.799999999999997</c:v>
                </c:pt>
                <c:pt idx="2">
                  <c:v>35.199999999999996</c:v>
                </c:pt>
              </c:numCache>
            </c:numRef>
          </c:yVal>
          <c:smooth val="1"/>
          <c:extLst>
            <c:ext xmlns:c16="http://schemas.microsoft.com/office/drawing/2014/chart" uri="{C3380CC4-5D6E-409C-BE32-E72D297353CC}">
              <c16:uniqueId val="{00000002-2CDC-4FEB-B21F-2DC04046EABF}"/>
            </c:ext>
          </c:extLst>
        </c:ser>
        <c:ser>
          <c:idx val="3"/>
          <c:order val="7"/>
          <c:tx>
            <c:v>VLA S-band</c:v>
          </c:tx>
          <c:spPr>
            <a:ln>
              <a:solidFill>
                <a:schemeClr val="accent6">
                  <a:lumMod val="50000"/>
                </a:schemeClr>
              </a:solidFill>
            </a:ln>
          </c:spPr>
          <c:marker>
            <c:symbol val="x"/>
            <c:size val="12"/>
          </c:marker>
          <c:xVal>
            <c:numRef>
              <c:f>VLA!$D$15:$F$15</c:f>
              <c:numCache>
                <c:formatCode>0.0</c:formatCode>
                <c:ptCount val="3"/>
                <c:pt idx="0" formatCode="General">
                  <c:v>2</c:v>
                </c:pt>
                <c:pt idx="1">
                  <c:v>3</c:v>
                </c:pt>
                <c:pt idx="2" formatCode="General">
                  <c:v>4</c:v>
                </c:pt>
              </c:numCache>
            </c:numRef>
          </c:xVal>
          <c:yVal>
            <c:numRef>
              <c:f>VLA!$N$26:$P$26</c:f>
              <c:numCache>
                <c:formatCode>0</c:formatCode>
                <c:ptCount val="3"/>
                <c:pt idx="0">
                  <c:v>33.9</c:v>
                </c:pt>
                <c:pt idx="1">
                  <c:v>30.2</c:v>
                </c:pt>
                <c:pt idx="2">
                  <c:v>37.199999999999996</c:v>
                </c:pt>
              </c:numCache>
            </c:numRef>
          </c:yVal>
          <c:smooth val="1"/>
          <c:extLst>
            <c:ext xmlns:c16="http://schemas.microsoft.com/office/drawing/2014/chart" uri="{C3380CC4-5D6E-409C-BE32-E72D297353CC}">
              <c16:uniqueId val="{00000003-2CDC-4FEB-B21F-2DC04046EABF}"/>
            </c:ext>
          </c:extLst>
        </c:ser>
        <c:ser>
          <c:idx val="4"/>
          <c:order val="8"/>
          <c:tx>
            <c:v>VLA C-band</c:v>
          </c:tx>
          <c:spPr>
            <a:ln>
              <a:solidFill>
                <a:srgbClr val="FFCC00"/>
              </a:solidFill>
            </a:ln>
          </c:spPr>
          <c:marker>
            <c:symbol val="x"/>
            <c:size val="12"/>
          </c:marker>
          <c:xVal>
            <c:numRef>
              <c:f>VLA!$D$16:$F$16</c:f>
              <c:numCache>
                <c:formatCode>0.0</c:formatCode>
                <c:ptCount val="3"/>
                <c:pt idx="0" formatCode="General">
                  <c:v>4</c:v>
                </c:pt>
                <c:pt idx="1">
                  <c:v>6</c:v>
                </c:pt>
                <c:pt idx="2" formatCode="General">
                  <c:v>8</c:v>
                </c:pt>
              </c:numCache>
            </c:numRef>
          </c:xVal>
          <c:yVal>
            <c:numRef>
              <c:f>VLA!$N$27:$P$27</c:f>
              <c:numCache>
                <c:formatCode>0</c:formatCode>
                <c:ptCount val="3"/>
                <c:pt idx="0">
                  <c:v>23.299999999999997</c:v>
                </c:pt>
                <c:pt idx="1">
                  <c:v>22.599999999999998</c:v>
                </c:pt>
                <c:pt idx="2">
                  <c:v>23</c:v>
                </c:pt>
              </c:numCache>
            </c:numRef>
          </c:yVal>
          <c:smooth val="1"/>
          <c:extLst>
            <c:ext xmlns:c16="http://schemas.microsoft.com/office/drawing/2014/chart" uri="{C3380CC4-5D6E-409C-BE32-E72D297353CC}">
              <c16:uniqueId val="{00000004-2CDC-4FEB-B21F-2DC04046EABF}"/>
            </c:ext>
          </c:extLst>
        </c:ser>
        <c:ser>
          <c:idx val="5"/>
          <c:order val="9"/>
          <c:tx>
            <c:v>VLA X-band</c:v>
          </c:tx>
          <c:spPr>
            <a:ln>
              <a:solidFill>
                <a:srgbClr val="A7D971"/>
              </a:solidFill>
            </a:ln>
          </c:spPr>
          <c:marker>
            <c:symbol val="x"/>
            <c:size val="12"/>
          </c:marker>
          <c:xVal>
            <c:numRef>
              <c:f>VLA!$D$17:$F$17</c:f>
              <c:numCache>
                <c:formatCode>General</c:formatCode>
                <c:ptCount val="3"/>
                <c:pt idx="0">
                  <c:v>8</c:v>
                </c:pt>
                <c:pt idx="1">
                  <c:v>10</c:v>
                </c:pt>
                <c:pt idx="2">
                  <c:v>12</c:v>
                </c:pt>
              </c:numCache>
            </c:numRef>
          </c:xVal>
          <c:yVal>
            <c:numRef>
              <c:f>VLA!$N$28:$P$28</c:f>
              <c:numCache>
                <c:formatCode>0</c:formatCode>
                <c:ptCount val="3"/>
                <c:pt idx="0">
                  <c:v>24.6</c:v>
                </c:pt>
                <c:pt idx="1">
                  <c:v>23.7</c:v>
                </c:pt>
                <c:pt idx="2">
                  <c:v>28.2</c:v>
                </c:pt>
              </c:numCache>
            </c:numRef>
          </c:yVal>
          <c:smooth val="1"/>
          <c:extLst>
            <c:ext xmlns:c16="http://schemas.microsoft.com/office/drawing/2014/chart" uri="{C3380CC4-5D6E-409C-BE32-E72D297353CC}">
              <c16:uniqueId val="{00000005-2CDC-4FEB-B21F-2DC04046EABF}"/>
            </c:ext>
          </c:extLst>
        </c:ser>
        <c:ser>
          <c:idx val="6"/>
          <c:order val="10"/>
          <c:tx>
            <c:v>VLA Ku-band</c:v>
          </c:tx>
          <c:spPr>
            <a:ln>
              <a:solidFill>
                <a:srgbClr val="00B0F0"/>
              </a:solidFill>
            </a:ln>
          </c:spPr>
          <c:marker>
            <c:symbol val="x"/>
            <c:size val="12"/>
          </c:marker>
          <c:xVal>
            <c:numRef>
              <c:f>VLA!$D$18:$F$18</c:f>
              <c:numCache>
                <c:formatCode>General</c:formatCode>
                <c:ptCount val="3"/>
                <c:pt idx="0">
                  <c:v>12</c:v>
                </c:pt>
                <c:pt idx="1">
                  <c:v>15</c:v>
                </c:pt>
                <c:pt idx="2">
                  <c:v>18</c:v>
                </c:pt>
              </c:numCache>
            </c:numRef>
          </c:xVal>
          <c:yVal>
            <c:numRef>
              <c:f>VLA!$N$29:$P$29</c:f>
              <c:numCache>
                <c:formatCode>0</c:formatCode>
                <c:ptCount val="3"/>
                <c:pt idx="0">
                  <c:v>29.3</c:v>
                </c:pt>
                <c:pt idx="1">
                  <c:v>24.8</c:v>
                </c:pt>
                <c:pt idx="2">
                  <c:v>30.9</c:v>
                </c:pt>
              </c:numCache>
            </c:numRef>
          </c:yVal>
          <c:smooth val="1"/>
          <c:extLst>
            <c:ext xmlns:c16="http://schemas.microsoft.com/office/drawing/2014/chart" uri="{C3380CC4-5D6E-409C-BE32-E72D297353CC}">
              <c16:uniqueId val="{00000006-2CDC-4FEB-B21F-2DC04046EABF}"/>
            </c:ext>
          </c:extLst>
        </c:ser>
        <c:ser>
          <c:idx val="7"/>
          <c:order val="11"/>
          <c:tx>
            <c:v>VLA K-band</c:v>
          </c:tx>
          <c:spPr>
            <a:ln>
              <a:solidFill>
                <a:srgbClr val="7030A0"/>
              </a:solidFill>
            </a:ln>
          </c:spPr>
          <c:marker>
            <c:symbol val="x"/>
            <c:size val="12"/>
            <c:spPr>
              <a:ln>
                <a:solidFill>
                  <a:schemeClr val="bg1">
                    <a:lumMod val="50000"/>
                  </a:schemeClr>
                </a:solidFill>
              </a:ln>
            </c:spPr>
          </c:marker>
          <c:xVal>
            <c:numRef>
              <c:f>VLA!$D$19:$F$19</c:f>
              <c:numCache>
                <c:formatCode>0.0</c:formatCode>
                <c:ptCount val="3"/>
                <c:pt idx="0" formatCode="General">
                  <c:v>18</c:v>
                </c:pt>
                <c:pt idx="1">
                  <c:v>22.25</c:v>
                </c:pt>
                <c:pt idx="2" formatCode="General">
                  <c:v>26.5</c:v>
                </c:pt>
              </c:numCache>
            </c:numRef>
          </c:xVal>
          <c:yVal>
            <c:numRef>
              <c:f>VLA!$N$30:$P$30</c:f>
              <c:numCache>
                <c:formatCode>0</c:formatCode>
                <c:ptCount val="3"/>
                <c:pt idx="0">
                  <c:v>40</c:v>
                </c:pt>
                <c:pt idx="1">
                  <c:v>45</c:v>
                </c:pt>
                <c:pt idx="2">
                  <c:v>45.2</c:v>
                </c:pt>
              </c:numCache>
            </c:numRef>
          </c:yVal>
          <c:smooth val="1"/>
          <c:extLst>
            <c:ext xmlns:c16="http://schemas.microsoft.com/office/drawing/2014/chart" uri="{C3380CC4-5D6E-409C-BE32-E72D297353CC}">
              <c16:uniqueId val="{00000007-2CDC-4FEB-B21F-2DC04046EABF}"/>
            </c:ext>
          </c:extLst>
        </c:ser>
        <c:ser>
          <c:idx val="8"/>
          <c:order val="12"/>
          <c:tx>
            <c:v>VLA Ka-band</c:v>
          </c:tx>
          <c:spPr>
            <a:ln>
              <a:solidFill>
                <a:schemeClr val="bg1">
                  <a:lumMod val="50000"/>
                </a:schemeClr>
              </a:solidFill>
            </a:ln>
          </c:spPr>
          <c:marker>
            <c:symbol val="x"/>
            <c:size val="12"/>
          </c:marker>
          <c:xVal>
            <c:numRef>
              <c:f>VLA!$D$20:$F$20</c:f>
              <c:numCache>
                <c:formatCode>0.0</c:formatCode>
                <c:ptCount val="3"/>
                <c:pt idx="0" formatCode="General">
                  <c:v>26.5</c:v>
                </c:pt>
                <c:pt idx="1">
                  <c:v>33.25</c:v>
                </c:pt>
                <c:pt idx="2" formatCode="General">
                  <c:v>40</c:v>
                </c:pt>
              </c:numCache>
            </c:numRef>
          </c:xVal>
          <c:yVal>
            <c:numRef>
              <c:f>VLA!$N$31:$P$31</c:f>
              <c:numCache>
                <c:formatCode>0</c:formatCode>
                <c:ptCount val="3"/>
                <c:pt idx="0">
                  <c:v>51.5</c:v>
                </c:pt>
                <c:pt idx="1">
                  <c:v>38.1</c:v>
                </c:pt>
                <c:pt idx="2">
                  <c:v>59</c:v>
                </c:pt>
              </c:numCache>
            </c:numRef>
          </c:yVal>
          <c:smooth val="1"/>
          <c:extLst>
            <c:ext xmlns:c16="http://schemas.microsoft.com/office/drawing/2014/chart" uri="{C3380CC4-5D6E-409C-BE32-E72D297353CC}">
              <c16:uniqueId val="{00000008-2CDC-4FEB-B21F-2DC04046EABF}"/>
            </c:ext>
          </c:extLst>
        </c:ser>
        <c:ser>
          <c:idx val="9"/>
          <c:order val="13"/>
          <c:tx>
            <c:v>VLA Q-band</c:v>
          </c:tx>
          <c:spPr>
            <a:ln>
              <a:solidFill>
                <a:srgbClr val="0000FF"/>
              </a:solidFill>
            </a:ln>
          </c:spPr>
          <c:marker>
            <c:symbol val="x"/>
            <c:size val="12"/>
          </c:marker>
          <c:xVal>
            <c:numRef>
              <c:f>VLA!$D$21:$F$21</c:f>
              <c:numCache>
                <c:formatCode>0</c:formatCode>
                <c:ptCount val="3"/>
                <c:pt idx="0" formatCode="General">
                  <c:v>40</c:v>
                </c:pt>
                <c:pt idx="1">
                  <c:v>45</c:v>
                </c:pt>
                <c:pt idx="2" formatCode="General">
                  <c:v>50</c:v>
                </c:pt>
              </c:numCache>
            </c:numRef>
          </c:xVal>
          <c:yVal>
            <c:numRef>
              <c:f>VLA!$N$32:$P$32</c:f>
              <c:numCache>
                <c:formatCode>0</c:formatCode>
                <c:ptCount val="3"/>
                <c:pt idx="0">
                  <c:v>62.5</c:v>
                </c:pt>
                <c:pt idx="1">
                  <c:v>70.099999999999994</c:v>
                </c:pt>
                <c:pt idx="2">
                  <c:v>114.8</c:v>
                </c:pt>
              </c:numCache>
            </c:numRef>
          </c:yVal>
          <c:smooth val="1"/>
          <c:extLst>
            <c:ext xmlns:c16="http://schemas.microsoft.com/office/drawing/2014/chart" uri="{C3380CC4-5D6E-409C-BE32-E72D297353CC}">
              <c16:uniqueId val="{00000009-2CDC-4FEB-B21F-2DC04046EABF}"/>
            </c:ext>
          </c:extLst>
        </c:ser>
        <c:dLbls>
          <c:showLegendKey val="0"/>
          <c:showVal val="0"/>
          <c:showCatName val="0"/>
          <c:showSerName val="0"/>
          <c:showPercent val="0"/>
          <c:showBubbleSize val="0"/>
        </c:dLbls>
        <c:axId val="145692160"/>
        <c:axId val="145707008"/>
        <c:extLst>
          <c:ext xmlns:c15="http://schemas.microsoft.com/office/drawing/2012/chart" uri="{02D57815-91ED-43cb-92C2-25804820EDAC}">
            <c15:filteredScatterSeries>
              <c15:ser>
                <c:idx val="16"/>
                <c:order val="5"/>
                <c:tx>
                  <c:v>Band 6</c:v>
                </c:tx>
                <c:spPr>
                  <a:ln>
                    <a:solidFill>
                      <a:srgbClr val="7030A0"/>
                    </a:solidFill>
                  </a:ln>
                </c:spPr>
                <c:marker>
                  <c:symbol val="triangle"/>
                  <c:size val="9"/>
                  <c:spPr>
                    <a:solidFill>
                      <a:srgbClr val="7030A0"/>
                    </a:solidFill>
                  </c:spPr>
                </c:marker>
                <c:xVal>
                  <c:numRef>
                    <c:extLst>
                      <c:ext uri="{02D57815-91ED-43cb-92C2-25804820EDAC}">
                        <c15:formulaRef>
                          <c15:sqref>'UWB Feed'!$D$19:$H$19</c15:sqref>
                        </c15:formulaRef>
                      </c:ext>
                    </c:extLst>
                    <c:numCache>
                      <c:formatCode>General</c:formatCode>
                      <c:ptCount val="5"/>
                      <c:pt idx="0">
                        <c:v>70</c:v>
                      </c:pt>
                      <c:pt idx="1">
                        <c:v>80</c:v>
                      </c:pt>
                      <c:pt idx="2">
                        <c:v>90</c:v>
                      </c:pt>
                      <c:pt idx="3">
                        <c:v>105</c:v>
                      </c:pt>
                      <c:pt idx="4">
                        <c:v>116</c:v>
                      </c:pt>
                    </c:numCache>
                  </c:numRef>
                </c:xVal>
                <c:yVal>
                  <c:numRef>
                    <c:extLst>
                      <c:ext uri="{02D57815-91ED-43cb-92C2-25804820EDAC}">
                        <c15:formulaRef>
                          <c15:sqref>'UWB Feed'!$I$31:$M$31</c15:sqref>
                        </c15:formulaRef>
                      </c:ext>
                    </c:extLst>
                    <c:numCache>
                      <c:formatCode>0</c:formatCode>
                      <c:ptCount val="5"/>
                      <c:pt idx="0">
                        <c:v>122.99550000000001</c:v>
                      </c:pt>
                      <c:pt idx="1">
                        <c:v>75.795500000000004</c:v>
                      </c:pt>
                      <c:pt idx="2">
                        <c:v>68.295500000000004</c:v>
                      </c:pt>
                      <c:pt idx="3">
                        <c:v>71.995500000000007</c:v>
                      </c:pt>
                      <c:pt idx="4">
                        <c:v>188.99549999999996</c:v>
                      </c:pt>
                    </c:numCache>
                  </c:numRef>
                </c:yVal>
                <c:smooth val="1"/>
                <c:extLst>
                  <c:ext xmlns:c16="http://schemas.microsoft.com/office/drawing/2014/chart" uri="{C3380CC4-5D6E-409C-BE32-E72D297353CC}">
                    <c16:uniqueId val="{00000014-0170-4FE2-B060-A5C9B5E52F93}"/>
                  </c:ext>
                </c:extLst>
              </c15:ser>
            </c15:filteredScatterSeries>
          </c:ext>
        </c:extLst>
      </c:scatterChart>
      <c:valAx>
        <c:axId val="145692160"/>
        <c:scaling>
          <c:logBase val="10"/>
          <c:orientation val="minMax"/>
          <c:max val="100"/>
        </c:scaling>
        <c:delete val="0"/>
        <c:axPos val="b"/>
        <c:majorGridlines/>
        <c:minorGridlines/>
        <c:title>
          <c:tx>
            <c:rich>
              <a:bodyPr/>
              <a:lstStyle/>
              <a:p>
                <a:pPr>
                  <a:defRPr sz="2000"/>
                </a:pPr>
                <a:r>
                  <a:rPr lang="en-US" sz="2000"/>
                  <a:t>Frequency, GHz</a:t>
                </a:r>
              </a:p>
            </c:rich>
          </c:tx>
          <c:layout>
            <c:manualLayout>
              <c:xMode val="edge"/>
              <c:yMode val="edge"/>
              <c:x val="0.43861211948489859"/>
              <c:y val="0.93188423272590248"/>
            </c:manualLayout>
          </c:layout>
          <c:overlay val="0"/>
        </c:title>
        <c:numFmt formatCode="General" sourceLinked="1"/>
        <c:majorTickMark val="out"/>
        <c:minorTickMark val="out"/>
        <c:tickLblPos val="nextTo"/>
        <c:txPr>
          <a:bodyPr/>
          <a:lstStyle/>
          <a:p>
            <a:pPr>
              <a:defRPr sz="1800" b="1"/>
            </a:pPr>
            <a:endParaRPr lang="en-US"/>
          </a:p>
        </c:txPr>
        <c:crossAx val="145707008"/>
        <c:crosses val="autoZero"/>
        <c:crossBetween val="midCat"/>
        <c:minorUnit val="1"/>
      </c:valAx>
      <c:valAx>
        <c:axId val="145707008"/>
        <c:scaling>
          <c:orientation val="minMax"/>
          <c:max val="110"/>
          <c:min val="0"/>
        </c:scaling>
        <c:delete val="0"/>
        <c:axPos val="l"/>
        <c:majorGridlines/>
        <c:title>
          <c:tx>
            <c:rich>
              <a:bodyPr rot="-5400000" vert="horz"/>
              <a:lstStyle/>
              <a:p>
                <a:pPr>
                  <a:defRPr sz="2000"/>
                </a:pPr>
                <a:r>
                  <a:rPr lang="en-US" sz="2000"/>
                  <a:t>Tsys,</a:t>
                </a:r>
                <a:r>
                  <a:rPr lang="en-US" sz="2000" baseline="0"/>
                  <a:t> Kelvin</a:t>
                </a:r>
                <a:endParaRPr lang="en-US" sz="2000"/>
              </a:p>
            </c:rich>
          </c:tx>
          <c:overlay val="0"/>
        </c:title>
        <c:numFmt formatCode="0" sourceLinked="1"/>
        <c:majorTickMark val="out"/>
        <c:minorTickMark val="in"/>
        <c:tickLblPos val="nextTo"/>
        <c:spPr>
          <a:ln/>
        </c:spPr>
        <c:txPr>
          <a:bodyPr/>
          <a:lstStyle/>
          <a:p>
            <a:pPr>
              <a:defRPr sz="1800" b="1"/>
            </a:pPr>
            <a:endParaRPr lang="en-US"/>
          </a:p>
        </c:txPr>
        <c:crossAx val="145692160"/>
        <c:crosses val="autoZero"/>
        <c:crossBetween val="midCat"/>
        <c:majorUnit val="10"/>
        <c:minorUnit val="2"/>
      </c:valAx>
    </c:plotArea>
    <c:legend>
      <c:legendPos val="r"/>
      <c:legendEntry>
        <c:idx val="0"/>
        <c:txPr>
          <a:bodyPr/>
          <a:lstStyle/>
          <a:p>
            <a:pPr>
              <a:defRPr sz="1600" baseline="0">
                <a:latin typeface="+mn-lt"/>
              </a:defRPr>
            </a:pPr>
            <a:endParaRPr lang="en-US"/>
          </a:p>
        </c:txPr>
      </c:legendEntry>
      <c:legendEntry>
        <c:idx val="1"/>
        <c:txPr>
          <a:bodyPr/>
          <a:lstStyle/>
          <a:p>
            <a:pPr>
              <a:defRPr sz="1600" baseline="0"/>
            </a:pPr>
            <a:endParaRPr lang="en-US"/>
          </a:p>
        </c:txPr>
      </c:legendEntry>
      <c:legendEntry>
        <c:idx val="2"/>
        <c:txPr>
          <a:bodyPr/>
          <a:lstStyle/>
          <a:p>
            <a:pPr>
              <a:defRPr sz="1600" baseline="0"/>
            </a:pPr>
            <a:endParaRPr lang="en-US"/>
          </a:p>
        </c:txPr>
      </c:legendEntry>
      <c:legendEntry>
        <c:idx val="3"/>
        <c:txPr>
          <a:bodyPr/>
          <a:lstStyle/>
          <a:p>
            <a:pPr>
              <a:defRPr sz="1600" baseline="0"/>
            </a:pPr>
            <a:endParaRPr lang="en-US"/>
          </a:p>
        </c:txPr>
      </c:legendEntry>
      <c:legendEntry>
        <c:idx val="4"/>
        <c:txPr>
          <a:bodyPr/>
          <a:lstStyle/>
          <a:p>
            <a:pPr>
              <a:defRPr sz="1600" baseline="0"/>
            </a:pPr>
            <a:endParaRPr lang="en-US"/>
          </a:p>
        </c:txPr>
      </c:legendEntry>
      <c:layout>
        <c:manualLayout>
          <c:xMode val="edge"/>
          <c:yMode val="edge"/>
          <c:x val="0.88272539733271349"/>
          <c:y val="6.920530611629043E-2"/>
          <c:w val="0.11727456299290771"/>
          <c:h val="0.82180746290363038"/>
        </c:manualLayout>
      </c:layout>
      <c:overlay val="0"/>
      <c:spPr>
        <a:noFill/>
      </c:spPr>
      <c:txPr>
        <a:bodyPr/>
        <a:lstStyle/>
        <a:p>
          <a:pPr>
            <a:defRPr sz="1600" baseline="0"/>
          </a:pPr>
          <a:endParaRPr lang="en-US"/>
        </a:p>
      </c:txPr>
    </c:legend>
    <c:plotVisOnly val="1"/>
    <c:dispBlanksAs val="gap"/>
    <c:showDLblsOverMax val="0"/>
  </c:chart>
  <c:printSettings>
    <c:headerFooter/>
    <c:pageMargins b="0.75" l="0.25" r="0.25" t="0.75" header="0.3" footer="0.3"/>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2400"/>
            </a:pPr>
            <a:r>
              <a:rPr lang="en-US" sz="2400"/>
              <a:t>ngVLA Baseline</a:t>
            </a:r>
            <a:r>
              <a:rPr lang="en-US" sz="2400" baseline="0"/>
              <a:t> Band 6:   </a:t>
            </a:r>
            <a:r>
              <a:rPr lang="en-US" sz="2400"/>
              <a:t>Antenna System</a:t>
            </a:r>
            <a:r>
              <a:rPr lang="en-US" sz="2400" baseline="0"/>
              <a:t> Temperature (Tsys</a:t>
            </a:r>
            <a:r>
              <a:rPr lang="en-US" sz="2400" b="1" i="0" u="none" strike="noStrike" baseline="0">
                <a:effectLst/>
              </a:rPr>
              <a:t>)</a:t>
            </a:r>
            <a:endParaRPr lang="en-US" sz="2400" baseline="-25000"/>
          </a:p>
        </c:rich>
      </c:tx>
      <c:layout>
        <c:manualLayout>
          <c:xMode val="edge"/>
          <c:yMode val="edge"/>
          <c:x val="0.18603201391329641"/>
          <c:y val="1.6102810485643014E-2"/>
        </c:manualLayout>
      </c:layout>
      <c:overlay val="0"/>
    </c:title>
    <c:autoTitleDeleted val="0"/>
    <c:plotArea>
      <c:layout/>
      <c:scatterChart>
        <c:scatterStyle val="smoothMarker"/>
        <c:varyColors val="0"/>
        <c:ser>
          <c:idx val="16"/>
          <c:order val="0"/>
          <c:tx>
            <c:v>Band 6</c:v>
          </c:tx>
          <c:spPr>
            <a:ln>
              <a:solidFill>
                <a:srgbClr val="7030A0"/>
              </a:solidFill>
            </a:ln>
          </c:spPr>
          <c:marker>
            <c:symbol val="triangle"/>
            <c:size val="12"/>
            <c:spPr>
              <a:solidFill>
                <a:srgbClr val="7030A0"/>
              </a:solidFill>
              <a:ln>
                <a:solidFill>
                  <a:srgbClr val="FF0000"/>
                </a:solidFill>
              </a:ln>
            </c:spPr>
          </c:marker>
          <c:xVal>
            <c:numRef>
              <c:f>'Rel. Sensitivity'!$C$130:$O$130</c:f>
              <c:numCache>
                <c:formatCode>General</c:formatCode>
                <c:ptCount val="13"/>
                <c:pt idx="0">
                  <c:v>70</c:v>
                </c:pt>
                <c:pt idx="1">
                  <c:v>75</c:v>
                </c:pt>
                <c:pt idx="2">
                  <c:v>80</c:v>
                </c:pt>
                <c:pt idx="3">
                  <c:v>85</c:v>
                </c:pt>
                <c:pt idx="4">
                  <c:v>90</c:v>
                </c:pt>
                <c:pt idx="5">
                  <c:v>95</c:v>
                </c:pt>
                <c:pt idx="6">
                  <c:v>100</c:v>
                </c:pt>
                <c:pt idx="7">
                  <c:v>105</c:v>
                </c:pt>
                <c:pt idx="8">
                  <c:v>110</c:v>
                </c:pt>
                <c:pt idx="9">
                  <c:v>112</c:v>
                </c:pt>
                <c:pt idx="10">
                  <c:v>114</c:v>
                </c:pt>
                <c:pt idx="11">
                  <c:v>115</c:v>
                </c:pt>
                <c:pt idx="12">
                  <c:v>116</c:v>
                </c:pt>
              </c:numCache>
            </c:numRef>
          </c:xVal>
          <c:yVal>
            <c:numRef>
              <c:f>'Rel. Sensitivity'!$C$134:$O$134</c:f>
              <c:numCache>
                <c:formatCode>0</c:formatCode>
                <c:ptCount val="13"/>
                <c:pt idx="0">
                  <c:v>123.99550000000001</c:v>
                </c:pt>
                <c:pt idx="1">
                  <c:v>87.495500000000007</c:v>
                </c:pt>
                <c:pt idx="2">
                  <c:v>78.095500000000001</c:v>
                </c:pt>
                <c:pt idx="3">
                  <c:v>71.195499999999996</c:v>
                </c:pt>
                <c:pt idx="4">
                  <c:v>69.495500000000007</c:v>
                </c:pt>
                <c:pt idx="5">
                  <c:v>69.695499999999996</c:v>
                </c:pt>
                <c:pt idx="6">
                  <c:v>71.195499999999996</c:v>
                </c:pt>
                <c:pt idx="7">
                  <c:v>72.495500000000007</c:v>
                </c:pt>
                <c:pt idx="8">
                  <c:v>80.195499999999996</c:v>
                </c:pt>
                <c:pt idx="9">
                  <c:v>88.995500000000007</c:v>
                </c:pt>
                <c:pt idx="10">
                  <c:v>110.99550000000001</c:v>
                </c:pt>
                <c:pt idx="11">
                  <c:v>133.79549999999998</c:v>
                </c:pt>
                <c:pt idx="12">
                  <c:v>189.99549999999996</c:v>
                </c:pt>
              </c:numCache>
            </c:numRef>
          </c:yVal>
          <c:smooth val="1"/>
          <c:extLst xmlns:c15="http://schemas.microsoft.com/office/drawing/2012/chart">
            <c:ext xmlns:c16="http://schemas.microsoft.com/office/drawing/2014/chart" uri="{C3380CC4-5D6E-409C-BE32-E72D297353CC}">
              <c16:uniqueId val="{00000000-2FB9-4911-877D-47AE474306EC}"/>
            </c:ext>
          </c:extLst>
        </c:ser>
        <c:dLbls>
          <c:showLegendKey val="0"/>
          <c:showVal val="0"/>
          <c:showCatName val="0"/>
          <c:showSerName val="0"/>
          <c:showPercent val="0"/>
          <c:showBubbleSize val="0"/>
        </c:dLbls>
        <c:axId val="145692160"/>
        <c:axId val="145707008"/>
        <c:extLst/>
      </c:scatterChart>
      <c:valAx>
        <c:axId val="145692160"/>
        <c:scaling>
          <c:orientation val="minMax"/>
          <c:max val="120"/>
          <c:min val="70"/>
        </c:scaling>
        <c:delete val="0"/>
        <c:axPos val="b"/>
        <c:majorGridlines/>
        <c:minorGridlines/>
        <c:title>
          <c:tx>
            <c:rich>
              <a:bodyPr/>
              <a:lstStyle/>
              <a:p>
                <a:pPr>
                  <a:defRPr sz="2000"/>
                </a:pPr>
                <a:r>
                  <a:rPr lang="en-US" sz="2000"/>
                  <a:t>Frequency, GHz</a:t>
                </a:r>
              </a:p>
            </c:rich>
          </c:tx>
          <c:layout>
            <c:manualLayout>
              <c:xMode val="edge"/>
              <c:yMode val="edge"/>
              <c:x val="0.45785200020468653"/>
              <c:y val="0.93510478618637516"/>
            </c:manualLayout>
          </c:layout>
          <c:overlay val="0"/>
        </c:title>
        <c:numFmt formatCode="General" sourceLinked="1"/>
        <c:majorTickMark val="out"/>
        <c:minorTickMark val="in"/>
        <c:tickLblPos val="nextTo"/>
        <c:spPr>
          <a:ln/>
        </c:spPr>
        <c:txPr>
          <a:bodyPr/>
          <a:lstStyle/>
          <a:p>
            <a:pPr>
              <a:defRPr sz="1800" b="1"/>
            </a:pPr>
            <a:endParaRPr lang="en-US"/>
          </a:p>
        </c:txPr>
        <c:crossAx val="145707008"/>
        <c:crosses val="autoZero"/>
        <c:crossBetween val="midCat"/>
        <c:minorUnit val="1"/>
      </c:valAx>
      <c:valAx>
        <c:axId val="145707008"/>
        <c:scaling>
          <c:orientation val="minMax"/>
          <c:max val="200"/>
          <c:min val="50"/>
        </c:scaling>
        <c:delete val="0"/>
        <c:axPos val="l"/>
        <c:majorGridlines/>
        <c:title>
          <c:tx>
            <c:rich>
              <a:bodyPr rot="-5400000" vert="horz"/>
              <a:lstStyle/>
              <a:p>
                <a:pPr>
                  <a:defRPr sz="2000"/>
                </a:pPr>
                <a:r>
                  <a:rPr lang="en-US" sz="2000"/>
                  <a:t>Tsys,</a:t>
                </a:r>
                <a:r>
                  <a:rPr lang="en-US" sz="2000" baseline="0"/>
                  <a:t> Kelvin</a:t>
                </a:r>
                <a:endParaRPr lang="en-US" sz="2000"/>
              </a:p>
            </c:rich>
          </c:tx>
          <c:layout>
            <c:manualLayout>
              <c:xMode val="edge"/>
              <c:yMode val="edge"/>
              <c:x val="6.4132863093001738E-3"/>
              <c:y val="0.40462571616298681"/>
            </c:manualLayout>
          </c:layout>
          <c:overlay val="0"/>
        </c:title>
        <c:numFmt formatCode="0" sourceLinked="1"/>
        <c:majorTickMark val="out"/>
        <c:minorTickMark val="in"/>
        <c:tickLblPos val="nextTo"/>
        <c:spPr>
          <a:ln/>
        </c:spPr>
        <c:txPr>
          <a:bodyPr/>
          <a:lstStyle/>
          <a:p>
            <a:pPr>
              <a:defRPr sz="1800" b="1"/>
            </a:pPr>
            <a:endParaRPr lang="en-US"/>
          </a:p>
        </c:txPr>
        <c:crossAx val="145692160"/>
        <c:crosses val="autoZero"/>
        <c:crossBetween val="midCat"/>
        <c:majorUnit val="10"/>
        <c:minorUnit val="2"/>
      </c:valAx>
    </c:plotArea>
    <c:plotVisOnly val="1"/>
    <c:dispBlanksAs val="gap"/>
    <c:showDLblsOverMax val="0"/>
  </c:chart>
  <c:printSettings>
    <c:headerFooter/>
    <c:pageMargins b="0.75" l="0.25" r="0.25"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n-US"/>
              <a:t>Tsky for VLA Site, Zenith Elevation</a:t>
            </a:r>
          </a:p>
        </c:rich>
      </c:tx>
      <c:layout>
        <c:manualLayout>
          <c:xMode val="edge"/>
          <c:yMode val="edge"/>
          <c:x val="0.29683616530984264"/>
          <c:y val="0"/>
        </c:manualLayout>
      </c:layout>
      <c:overlay val="0"/>
    </c:title>
    <c:autoTitleDeleted val="0"/>
    <c:plotArea>
      <c:layout>
        <c:manualLayout>
          <c:layoutTarget val="inner"/>
          <c:xMode val="edge"/>
          <c:yMode val="edge"/>
          <c:x val="6.9044735917186781E-2"/>
          <c:y val="7.4002748014091985E-2"/>
          <c:w val="0.88555754464972514"/>
          <c:h val="0.78411882452331705"/>
        </c:manualLayout>
      </c:layout>
      <c:scatterChart>
        <c:scatterStyle val="smoothMarker"/>
        <c:varyColors val="0"/>
        <c:ser>
          <c:idx val="0"/>
          <c:order val="0"/>
          <c:tx>
            <c:strRef>
              <c:f>'Tsky Data'!$B$5</c:f>
              <c:strCache>
                <c:ptCount val="1"/>
                <c:pt idx="0">
                  <c:v>1mm</c:v>
                </c:pt>
              </c:strCache>
            </c:strRef>
          </c:tx>
          <c:marker>
            <c:symbol val="none"/>
          </c:marker>
          <c:xVal>
            <c:numRef>
              <c:f>'Tsky Data'!$A$6:$A$1196</c:f>
              <c:numCache>
                <c:formatCode>General</c:formatCode>
                <c:ptCount val="1191"/>
                <c:pt idx="0" formatCode="0.0">
                  <c:v>1</c:v>
                </c:pt>
                <c:pt idx="1">
                  <c:v>1.1000000000000001</c:v>
                </c:pt>
                <c:pt idx="2" formatCode="0.0">
                  <c:v>1.2000000000000002</c:v>
                </c:pt>
                <c:pt idx="3" formatCode="0.0">
                  <c:v>1.3000000000000003</c:v>
                </c:pt>
                <c:pt idx="4" formatCode="0.0">
                  <c:v>1.4000000000000004</c:v>
                </c:pt>
                <c:pt idx="5" formatCode="0.0">
                  <c:v>1.5000000000000004</c:v>
                </c:pt>
                <c:pt idx="6" formatCode="0.0">
                  <c:v>1.6000000000000005</c:v>
                </c:pt>
                <c:pt idx="7" formatCode="0.0">
                  <c:v>1.7000000000000006</c:v>
                </c:pt>
                <c:pt idx="8" formatCode="0.0">
                  <c:v>1.8000000000000007</c:v>
                </c:pt>
                <c:pt idx="9" formatCode="0.0">
                  <c:v>1.9000000000000008</c:v>
                </c:pt>
                <c:pt idx="10" formatCode="0.0">
                  <c:v>2.0000000000000009</c:v>
                </c:pt>
                <c:pt idx="11">
                  <c:v>2.100000000000001</c:v>
                </c:pt>
                <c:pt idx="12" formatCode="0.0">
                  <c:v>2.2000000000000011</c:v>
                </c:pt>
                <c:pt idx="13" formatCode="0.0">
                  <c:v>2.3000000000000012</c:v>
                </c:pt>
                <c:pt idx="14" formatCode="0.0">
                  <c:v>2.4000000000000012</c:v>
                </c:pt>
                <c:pt idx="15" formatCode="0.0">
                  <c:v>2.5000000000000013</c:v>
                </c:pt>
                <c:pt idx="16" formatCode="0.0">
                  <c:v>2.6000000000000014</c:v>
                </c:pt>
                <c:pt idx="17" formatCode="0.0">
                  <c:v>2.7000000000000015</c:v>
                </c:pt>
                <c:pt idx="18" formatCode="0.0">
                  <c:v>2.8000000000000016</c:v>
                </c:pt>
                <c:pt idx="19" formatCode="0.0">
                  <c:v>2.9000000000000017</c:v>
                </c:pt>
                <c:pt idx="20" formatCode="0.0">
                  <c:v>3.0000000000000018</c:v>
                </c:pt>
                <c:pt idx="21" formatCode="0.0">
                  <c:v>3.1000000000000019</c:v>
                </c:pt>
                <c:pt idx="22" formatCode="0.0">
                  <c:v>3.200000000000002</c:v>
                </c:pt>
                <c:pt idx="23" formatCode="0.0">
                  <c:v>3.300000000000002</c:v>
                </c:pt>
                <c:pt idx="24" formatCode="0.0">
                  <c:v>3.4000000000000021</c:v>
                </c:pt>
                <c:pt idx="25" formatCode="0.0">
                  <c:v>3.5000000000000022</c:v>
                </c:pt>
                <c:pt idx="26" formatCode="0.0">
                  <c:v>3.6000000000000023</c:v>
                </c:pt>
                <c:pt idx="27" formatCode="0.0">
                  <c:v>3.7000000000000024</c:v>
                </c:pt>
                <c:pt idx="28" formatCode="0.0">
                  <c:v>3.8000000000000025</c:v>
                </c:pt>
                <c:pt idx="29" formatCode="0.0">
                  <c:v>3.9000000000000026</c:v>
                </c:pt>
                <c:pt idx="30" formatCode="0.0">
                  <c:v>4.0000000000000027</c:v>
                </c:pt>
                <c:pt idx="31" formatCode="0.0">
                  <c:v>4.1000000000000023</c:v>
                </c:pt>
                <c:pt idx="32" formatCode="0.0">
                  <c:v>4.200000000000002</c:v>
                </c:pt>
                <c:pt idx="33" formatCode="0.0">
                  <c:v>4.3000000000000016</c:v>
                </c:pt>
                <c:pt idx="34" formatCode="0.0">
                  <c:v>4.4000000000000012</c:v>
                </c:pt>
                <c:pt idx="35" formatCode="0.0">
                  <c:v>4.5000000000000009</c:v>
                </c:pt>
                <c:pt idx="36" formatCode="0.0">
                  <c:v>4.6000000000000005</c:v>
                </c:pt>
                <c:pt idx="37" formatCode="0.0">
                  <c:v>4.7</c:v>
                </c:pt>
                <c:pt idx="38" formatCode="0.0">
                  <c:v>4.8</c:v>
                </c:pt>
                <c:pt idx="39" formatCode="0.0">
                  <c:v>4.8999999999999995</c:v>
                </c:pt>
                <c:pt idx="40" formatCode="0.0">
                  <c:v>4.9999999999999991</c:v>
                </c:pt>
                <c:pt idx="41" formatCode="0.0">
                  <c:v>5.0999999999999988</c:v>
                </c:pt>
                <c:pt idx="42" formatCode="0.0">
                  <c:v>5.1999999999999984</c:v>
                </c:pt>
                <c:pt idx="43" formatCode="0.0">
                  <c:v>5.299999999999998</c:v>
                </c:pt>
                <c:pt idx="44" formatCode="0.0">
                  <c:v>5.3999999999999977</c:v>
                </c:pt>
                <c:pt idx="45" formatCode="0.0">
                  <c:v>5.4999999999999973</c:v>
                </c:pt>
                <c:pt idx="46" formatCode="0.0">
                  <c:v>5.599999999999997</c:v>
                </c:pt>
                <c:pt idx="47" formatCode="0.0">
                  <c:v>5.6999999999999966</c:v>
                </c:pt>
                <c:pt idx="48" formatCode="0.0">
                  <c:v>5.7999999999999963</c:v>
                </c:pt>
                <c:pt idx="49" formatCode="0.0">
                  <c:v>5.8999999999999959</c:v>
                </c:pt>
                <c:pt idx="50" formatCode="0.0">
                  <c:v>5.9999999999999956</c:v>
                </c:pt>
                <c:pt idx="51" formatCode="0.0">
                  <c:v>6.0999999999999952</c:v>
                </c:pt>
                <c:pt idx="52" formatCode="0.0">
                  <c:v>6.1999999999999948</c:v>
                </c:pt>
                <c:pt idx="53" formatCode="0.0">
                  <c:v>6.2999999999999945</c:v>
                </c:pt>
                <c:pt idx="54" formatCode="0.0">
                  <c:v>6.3999999999999941</c:v>
                </c:pt>
                <c:pt idx="55" formatCode="0.0">
                  <c:v>6.4999999999999938</c:v>
                </c:pt>
                <c:pt idx="56" formatCode="0.0">
                  <c:v>6.5999999999999934</c:v>
                </c:pt>
                <c:pt idx="57" formatCode="0.0">
                  <c:v>6.6999999999999931</c:v>
                </c:pt>
                <c:pt idx="58" formatCode="0.0">
                  <c:v>6.7999999999999927</c:v>
                </c:pt>
                <c:pt idx="59" formatCode="0.0">
                  <c:v>6.8999999999999924</c:v>
                </c:pt>
                <c:pt idx="60" formatCode="0.0">
                  <c:v>6.999999999999992</c:v>
                </c:pt>
                <c:pt idx="61" formatCode="0.0">
                  <c:v>7.0999999999999917</c:v>
                </c:pt>
                <c:pt idx="62" formatCode="0.0">
                  <c:v>7.1999999999999913</c:v>
                </c:pt>
                <c:pt idx="63" formatCode="0.0">
                  <c:v>7.2999999999999909</c:v>
                </c:pt>
                <c:pt idx="64" formatCode="0.0">
                  <c:v>7.3999999999999906</c:v>
                </c:pt>
                <c:pt idx="65" formatCode="0.0">
                  <c:v>7.4999999999999902</c:v>
                </c:pt>
                <c:pt idx="66" formatCode="0.0">
                  <c:v>7.5999999999999899</c:v>
                </c:pt>
                <c:pt idx="67" formatCode="0.0">
                  <c:v>7.6999999999999895</c:v>
                </c:pt>
                <c:pt idx="68" formatCode="0.0">
                  <c:v>7.7999999999999892</c:v>
                </c:pt>
                <c:pt idx="69" formatCode="0.0">
                  <c:v>7.8999999999999888</c:v>
                </c:pt>
                <c:pt idx="70" formatCode="0.0">
                  <c:v>7.9999999999999885</c:v>
                </c:pt>
                <c:pt idx="71" formatCode="0.0">
                  <c:v>8.099999999999989</c:v>
                </c:pt>
                <c:pt idx="72" formatCode="0.0">
                  <c:v>8.1999999999999886</c:v>
                </c:pt>
                <c:pt idx="73" formatCode="0.0">
                  <c:v>8.2999999999999883</c:v>
                </c:pt>
                <c:pt idx="74" formatCode="0.0">
                  <c:v>8.3999999999999879</c:v>
                </c:pt>
                <c:pt idx="75" formatCode="0.0">
                  <c:v>8.4999999999999876</c:v>
                </c:pt>
                <c:pt idx="76" formatCode="0.0">
                  <c:v>8.5999999999999872</c:v>
                </c:pt>
                <c:pt idx="77" formatCode="0.0">
                  <c:v>8.6999999999999869</c:v>
                </c:pt>
                <c:pt idx="78" formatCode="0.0">
                  <c:v>8.7999999999999865</c:v>
                </c:pt>
                <c:pt idx="79" formatCode="0.0">
                  <c:v>8.8999999999999861</c:v>
                </c:pt>
                <c:pt idx="80" formatCode="0.0">
                  <c:v>8.9999999999999858</c:v>
                </c:pt>
                <c:pt idx="81" formatCode="0.0">
                  <c:v>9.0999999999999854</c:v>
                </c:pt>
                <c:pt idx="82" formatCode="0.0">
                  <c:v>9.1999999999999851</c:v>
                </c:pt>
                <c:pt idx="83" formatCode="0.0">
                  <c:v>9.2999999999999847</c:v>
                </c:pt>
                <c:pt idx="84" formatCode="0.0">
                  <c:v>9.3999999999999844</c:v>
                </c:pt>
                <c:pt idx="85" formatCode="0.0">
                  <c:v>9.499999999999984</c:v>
                </c:pt>
                <c:pt idx="86" formatCode="0.0">
                  <c:v>9.5999999999999837</c:v>
                </c:pt>
                <c:pt idx="87" formatCode="0.0">
                  <c:v>9.6999999999999833</c:v>
                </c:pt>
                <c:pt idx="88" formatCode="0.0">
                  <c:v>9.7999999999999829</c:v>
                </c:pt>
                <c:pt idx="89" formatCode="0.0">
                  <c:v>9.8999999999999826</c:v>
                </c:pt>
                <c:pt idx="90" formatCode="0.0">
                  <c:v>9.9999999999999822</c:v>
                </c:pt>
                <c:pt idx="91" formatCode="0.0">
                  <c:v>10.099999999999982</c:v>
                </c:pt>
                <c:pt idx="92" formatCode="0.0">
                  <c:v>10.199999999999982</c:v>
                </c:pt>
                <c:pt idx="93" formatCode="0.0">
                  <c:v>10.299999999999981</c:v>
                </c:pt>
                <c:pt idx="94" formatCode="0.0">
                  <c:v>10.399999999999981</c:v>
                </c:pt>
                <c:pt idx="95" formatCode="0.0">
                  <c:v>10.49999999999998</c:v>
                </c:pt>
                <c:pt idx="96" formatCode="0.0">
                  <c:v>10.59999999999998</c:v>
                </c:pt>
                <c:pt idx="97" formatCode="0.0">
                  <c:v>10.69999999999998</c:v>
                </c:pt>
                <c:pt idx="98" formatCode="0.0">
                  <c:v>10.799999999999979</c:v>
                </c:pt>
                <c:pt idx="99" formatCode="0.0">
                  <c:v>10.899999999999979</c:v>
                </c:pt>
                <c:pt idx="100" formatCode="0.0">
                  <c:v>10.999999999999979</c:v>
                </c:pt>
                <c:pt idx="101" formatCode="0.0">
                  <c:v>11.099999999999978</c:v>
                </c:pt>
                <c:pt idx="102" formatCode="0.0">
                  <c:v>11.199999999999978</c:v>
                </c:pt>
                <c:pt idx="103" formatCode="0.0">
                  <c:v>11.299999999999978</c:v>
                </c:pt>
                <c:pt idx="104" formatCode="0.0">
                  <c:v>11.399999999999977</c:v>
                </c:pt>
                <c:pt idx="105" formatCode="0.0">
                  <c:v>11.499999999999977</c:v>
                </c:pt>
                <c:pt idx="106" formatCode="0.0">
                  <c:v>11.599999999999977</c:v>
                </c:pt>
                <c:pt idx="107" formatCode="0.0">
                  <c:v>11.699999999999976</c:v>
                </c:pt>
                <c:pt idx="108" formatCode="0.0">
                  <c:v>11.799999999999976</c:v>
                </c:pt>
                <c:pt idx="109" formatCode="0.0">
                  <c:v>11.899999999999975</c:v>
                </c:pt>
                <c:pt idx="110" formatCode="0.0">
                  <c:v>11.999999999999975</c:v>
                </c:pt>
                <c:pt idx="111" formatCode="0.0">
                  <c:v>12.099999999999975</c:v>
                </c:pt>
                <c:pt idx="112" formatCode="0.0">
                  <c:v>12.199999999999974</c:v>
                </c:pt>
                <c:pt idx="113" formatCode="0.0">
                  <c:v>12.299999999999974</c:v>
                </c:pt>
                <c:pt idx="114" formatCode="0.0">
                  <c:v>12.399999999999974</c:v>
                </c:pt>
                <c:pt idx="115" formatCode="0.0">
                  <c:v>12.499999999999973</c:v>
                </c:pt>
                <c:pt idx="116" formatCode="0.0">
                  <c:v>12.599999999999973</c:v>
                </c:pt>
                <c:pt idx="117" formatCode="0.0">
                  <c:v>12.699999999999973</c:v>
                </c:pt>
                <c:pt idx="118" formatCode="0.0">
                  <c:v>12.799999999999972</c:v>
                </c:pt>
                <c:pt idx="119" formatCode="0.0">
                  <c:v>12.899999999999972</c:v>
                </c:pt>
                <c:pt idx="120" formatCode="0.0">
                  <c:v>12.999999999999972</c:v>
                </c:pt>
                <c:pt idx="121" formatCode="0.0">
                  <c:v>13.099999999999971</c:v>
                </c:pt>
                <c:pt idx="122" formatCode="0.0">
                  <c:v>13.199999999999971</c:v>
                </c:pt>
                <c:pt idx="123" formatCode="0.0">
                  <c:v>13.299999999999971</c:v>
                </c:pt>
                <c:pt idx="124" formatCode="0.0">
                  <c:v>13.39999999999997</c:v>
                </c:pt>
                <c:pt idx="125" formatCode="0.0">
                  <c:v>13.49999999999997</c:v>
                </c:pt>
                <c:pt idx="126" formatCode="0.0">
                  <c:v>13.599999999999969</c:v>
                </c:pt>
                <c:pt idx="127" formatCode="0.0">
                  <c:v>13.699999999999969</c:v>
                </c:pt>
                <c:pt idx="128" formatCode="0.0">
                  <c:v>13.799999999999969</c:v>
                </c:pt>
                <c:pt idx="129" formatCode="0.0">
                  <c:v>13.899999999999968</c:v>
                </c:pt>
                <c:pt idx="130" formatCode="0.0">
                  <c:v>13.999999999999968</c:v>
                </c:pt>
                <c:pt idx="131" formatCode="0.0">
                  <c:v>14.099999999999968</c:v>
                </c:pt>
                <c:pt idx="132" formatCode="0.0">
                  <c:v>14.199999999999967</c:v>
                </c:pt>
                <c:pt idx="133" formatCode="0.0">
                  <c:v>14.299999999999967</c:v>
                </c:pt>
                <c:pt idx="134" formatCode="0.0">
                  <c:v>14.399999999999967</c:v>
                </c:pt>
                <c:pt idx="135" formatCode="0.0">
                  <c:v>14.499999999999966</c:v>
                </c:pt>
                <c:pt idx="136" formatCode="0.0">
                  <c:v>14.599999999999966</c:v>
                </c:pt>
                <c:pt idx="137" formatCode="0.0">
                  <c:v>14.699999999999966</c:v>
                </c:pt>
                <c:pt idx="138" formatCode="0.0">
                  <c:v>14.799999999999965</c:v>
                </c:pt>
                <c:pt idx="139" formatCode="0.0">
                  <c:v>14.899999999999965</c:v>
                </c:pt>
                <c:pt idx="140" formatCode="0.0">
                  <c:v>14.999999999999964</c:v>
                </c:pt>
                <c:pt idx="141" formatCode="0.0">
                  <c:v>15.099999999999964</c:v>
                </c:pt>
                <c:pt idx="142" formatCode="0.0">
                  <c:v>15.199999999999964</c:v>
                </c:pt>
                <c:pt idx="143" formatCode="0.0">
                  <c:v>15.299999999999963</c:v>
                </c:pt>
                <c:pt idx="144" formatCode="0.0">
                  <c:v>15.399999999999963</c:v>
                </c:pt>
                <c:pt idx="145" formatCode="0.0">
                  <c:v>15.499999999999963</c:v>
                </c:pt>
                <c:pt idx="146" formatCode="0.0">
                  <c:v>15.599999999999962</c:v>
                </c:pt>
                <c:pt idx="147" formatCode="0.0">
                  <c:v>15.699999999999962</c:v>
                </c:pt>
                <c:pt idx="148" formatCode="0.0">
                  <c:v>15.799999999999962</c:v>
                </c:pt>
                <c:pt idx="149" formatCode="0.0">
                  <c:v>15.899999999999961</c:v>
                </c:pt>
                <c:pt idx="150" formatCode="0.0">
                  <c:v>15.999999999999961</c:v>
                </c:pt>
                <c:pt idx="151" formatCode="0.0">
                  <c:v>16.099999999999962</c:v>
                </c:pt>
                <c:pt idx="152" formatCode="0.0">
                  <c:v>16.199999999999964</c:v>
                </c:pt>
                <c:pt idx="153" formatCode="0.0">
                  <c:v>16.299999999999965</c:v>
                </c:pt>
                <c:pt idx="154" formatCode="0.0">
                  <c:v>16.399999999999967</c:v>
                </c:pt>
                <c:pt idx="155" formatCode="0.0">
                  <c:v>16.499999999999968</c:v>
                </c:pt>
                <c:pt idx="156" formatCode="0.0">
                  <c:v>16.599999999999969</c:v>
                </c:pt>
                <c:pt idx="157" formatCode="0.0">
                  <c:v>16.699999999999971</c:v>
                </c:pt>
                <c:pt idx="158" formatCode="0.0">
                  <c:v>16.799999999999972</c:v>
                </c:pt>
                <c:pt idx="159" formatCode="0.0">
                  <c:v>16.899999999999974</c:v>
                </c:pt>
                <c:pt idx="160" formatCode="0.0">
                  <c:v>16.999999999999975</c:v>
                </c:pt>
                <c:pt idx="161" formatCode="0.0">
                  <c:v>17.099999999999977</c:v>
                </c:pt>
                <c:pt idx="162" formatCode="0.0">
                  <c:v>17.199999999999978</c:v>
                </c:pt>
                <c:pt idx="163" formatCode="0.0">
                  <c:v>17.299999999999979</c:v>
                </c:pt>
                <c:pt idx="164" formatCode="0.0">
                  <c:v>17.399999999999981</c:v>
                </c:pt>
                <c:pt idx="165" formatCode="0.0">
                  <c:v>17.499999999999982</c:v>
                </c:pt>
                <c:pt idx="166" formatCode="0.0">
                  <c:v>17.599999999999984</c:v>
                </c:pt>
                <c:pt idx="167" formatCode="0.0">
                  <c:v>17.699999999999985</c:v>
                </c:pt>
                <c:pt idx="168" formatCode="0.0">
                  <c:v>17.799999999999986</c:v>
                </c:pt>
                <c:pt idx="169" formatCode="0.0">
                  <c:v>17.899999999999988</c:v>
                </c:pt>
                <c:pt idx="170" formatCode="0.0">
                  <c:v>17.999999999999989</c:v>
                </c:pt>
                <c:pt idx="171" formatCode="0.0">
                  <c:v>18.099999999999991</c:v>
                </c:pt>
                <c:pt idx="172" formatCode="0.0">
                  <c:v>18.199999999999992</c:v>
                </c:pt>
                <c:pt idx="173" formatCode="0.0">
                  <c:v>18.299999999999994</c:v>
                </c:pt>
                <c:pt idx="174" formatCode="0.0">
                  <c:v>18.399999999999995</c:v>
                </c:pt>
                <c:pt idx="175" formatCode="0.0">
                  <c:v>18.499999999999996</c:v>
                </c:pt>
                <c:pt idx="176" formatCode="0.0">
                  <c:v>18.599999999999998</c:v>
                </c:pt>
                <c:pt idx="177" formatCode="0.0">
                  <c:v>18.7</c:v>
                </c:pt>
                <c:pt idx="178" formatCode="0.0">
                  <c:v>18.8</c:v>
                </c:pt>
                <c:pt idx="179" formatCode="0.0">
                  <c:v>18.900000000000002</c:v>
                </c:pt>
                <c:pt idx="180" formatCode="0.0">
                  <c:v>19.000000000000004</c:v>
                </c:pt>
                <c:pt idx="181" formatCode="0.0">
                  <c:v>19.100000000000005</c:v>
                </c:pt>
                <c:pt idx="182" formatCode="0.0">
                  <c:v>19.200000000000006</c:v>
                </c:pt>
                <c:pt idx="183" formatCode="0.0">
                  <c:v>19.300000000000008</c:v>
                </c:pt>
                <c:pt idx="184" formatCode="0.0">
                  <c:v>19.400000000000009</c:v>
                </c:pt>
                <c:pt idx="185" formatCode="0.0">
                  <c:v>19.500000000000011</c:v>
                </c:pt>
                <c:pt idx="186" formatCode="0.0">
                  <c:v>19.600000000000012</c:v>
                </c:pt>
                <c:pt idx="187" formatCode="0.0">
                  <c:v>19.700000000000014</c:v>
                </c:pt>
                <c:pt idx="188" formatCode="0.0">
                  <c:v>19.800000000000015</c:v>
                </c:pt>
                <c:pt idx="189" formatCode="0.0">
                  <c:v>19.900000000000016</c:v>
                </c:pt>
                <c:pt idx="190" formatCode="0.0">
                  <c:v>20.000000000000018</c:v>
                </c:pt>
                <c:pt idx="191" formatCode="0.0">
                  <c:v>20.100000000000019</c:v>
                </c:pt>
                <c:pt idx="192" formatCode="0.0">
                  <c:v>20.200000000000021</c:v>
                </c:pt>
                <c:pt idx="193" formatCode="0.0">
                  <c:v>20.300000000000022</c:v>
                </c:pt>
                <c:pt idx="194" formatCode="0.0">
                  <c:v>20.400000000000023</c:v>
                </c:pt>
                <c:pt idx="195" formatCode="0.0">
                  <c:v>20.500000000000025</c:v>
                </c:pt>
                <c:pt idx="196" formatCode="0.0">
                  <c:v>20.600000000000026</c:v>
                </c:pt>
                <c:pt idx="197" formatCode="0.0">
                  <c:v>20.700000000000028</c:v>
                </c:pt>
                <c:pt idx="198" formatCode="0.0">
                  <c:v>20.800000000000029</c:v>
                </c:pt>
                <c:pt idx="199" formatCode="0.0">
                  <c:v>20.900000000000031</c:v>
                </c:pt>
                <c:pt idx="200" formatCode="0.0">
                  <c:v>21.000000000000032</c:v>
                </c:pt>
                <c:pt idx="201" formatCode="0.0">
                  <c:v>21.100000000000033</c:v>
                </c:pt>
                <c:pt idx="202" formatCode="0.0">
                  <c:v>21.200000000000035</c:v>
                </c:pt>
                <c:pt idx="203" formatCode="0.0">
                  <c:v>21.300000000000036</c:v>
                </c:pt>
                <c:pt idx="204" formatCode="0.0">
                  <c:v>21.400000000000038</c:v>
                </c:pt>
                <c:pt idx="205" formatCode="0.0">
                  <c:v>21.500000000000039</c:v>
                </c:pt>
                <c:pt idx="206" formatCode="0.0">
                  <c:v>21.600000000000041</c:v>
                </c:pt>
                <c:pt idx="207" formatCode="0.0">
                  <c:v>21.700000000000042</c:v>
                </c:pt>
                <c:pt idx="208" formatCode="0.0">
                  <c:v>21.800000000000043</c:v>
                </c:pt>
                <c:pt idx="209" formatCode="0.0">
                  <c:v>21.900000000000045</c:v>
                </c:pt>
                <c:pt idx="210" formatCode="0.0">
                  <c:v>22.000000000000046</c:v>
                </c:pt>
                <c:pt idx="211" formatCode="0.0">
                  <c:v>22.100000000000048</c:v>
                </c:pt>
                <c:pt idx="212" formatCode="0.0">
                  <c:v>22.200000000000049</c:v>
                </c:pt>
                <c:pt idx="213" formatCode="0.0">
                  <c:v>22.30000000000005</c:v>
                </c:pt>
                <c:pt idx="214" formatCode="0.0">
                  <c:v>22.400000000000052</c:v>
                </c:pt>
                <c:pt idx="215" formatCode="0.0">
                  <c:v>22.500000000000053</c:v>
                </c:pt>
                <c:pt idx="216" formatCode="0.0">
                  <c:v>22.600000000000055</c:v>
                </c:pt>
                <c:pt idx="217" formatCode="0.0">
                  <c:v>22.700000000000056</c:v>
                </c:pt>
                <c:pt idx="218" formatCode="0.0">
                  <c:v>22.800000000000058</c:v>
                </c:pt>
                <c:pt idx="219" formatCode="0.0">
                  <c:v>22.900000000000059</c:v>
                </c:pt>
                <c:pt idx="220" formatCode="0.0">
                  <c:v>23.00000000000006</c:v>
                </c:pt>
                <c:pt idx="221" formatCode="0.0">
                  <c:v>23.100000000000062</c:v>
                </c:pt>
                <c:pt idx="222" formatCode="0.0">
                  <c:v>23.200000000000063</c:v>
                </c:pt>
                <c:pt idx="223" formatCode="0.0">
                  <c:v>23.300000000000065</c:v>
                </c:pt>
                <c:pt idx="224" formatCode="0.0">
                  <c:v>23.400000000000066</c:v>
                </c:pt>
                <c:pt idx="225" formatCode="0.0">
                  <c:v>23.500000000000068</c:v>
                </c:pt>
                <c:pt idx="226" formatCode="0.0">
                  <c:v>23.600000000000069</c:v>
                </c:pt>
                <c:pt idx="227" formatCode="0.0">
                  <c:v>23.70000000000007</c:v>
                </c:pt>
                <c:pt idx="228" formatCode="0.0">
                  <c:v>23.800000000000072</c:v>
                </c:pt>
                <c:pt idx="229" formatCode="0.0">
                  <c:v>23.900000000000073</c:v>
                </c:pt>
                <c:pt idx="230" formatCode="0.0">
                  <c:v>24.000000000000075</c:v>
                </c:pt>
                <c:pt idx="231" formatCode="0.0">
                  <c:v>24.100000000000076</c:v>
                </c:pt>
                <c:pt idx="232" formatCode="0.0">
                  <c:v>24.200000000000077</c:v>
                </c:pt>
                <c:pt idx="233" formatCode="0.0">
                  <c:v>24.300000000000079</c:v>
                </c:pt>
                <c:pt idx="234" formatCode="0.0">
                  <c:v>24.40000000000008</c:v>
                </c:pt>
                <c:pt idx="235" formatCode="0.0">
                  <c:v>24.500000000000082</c:v>
                </c:pt>
                <c:pt idx="236" formatCode="0.0">
                  <c:v>24.600000000000083</c:v>
                </c:pt>
                <c:pt idx="237" formatCode="0.0">
                  <c:v>24.700000000000085</c:v>
                </c:pt>
                <c:pt idx="238" formatCode="0.0">
                  <c:v>24.800000000000086</c:v>
                </c:pt>
                <c:pt idx="239" formatCode="0.0">
                  <c:v>24.900000000000087</c:v>
                </c:pt>
                <c:pt idx="240" formatCode="0.0">
                  <c:v>25.000000000000089</c:v>
                </c:pt>
                <c:pt idx="241" formatCode="0.0">
                  <c:v>25.10000000000009</c:v>
                </c:pt>
                <c:pt idx="242" formatCode="0.0">
                  <c:v>25.200000000000092</c:v>
                </c:pt>
                <c:pt idx="243" formatCode="0.0">
                  <c:v>25.300000000000093</c:v>
                </c:pt>
                <c:pt idx="244" formatCode="0.0">
                  <c:v>25.400000000000095</c:v>
                </c:pt>
                <c:pt idx="245" formatCode="0.0">
                  <c:v>25.500000000000096</c:v>
                </c:pt>
                <c:pt idx="246" formatCode="0.0">
                  <c:v>25.600000000000097</c:v>
                </c:pt>
                <c:pt idx="247" formatCode="0.0">
                  <c:v>25.700000000000099</c:v>
                </c:pt>
                <c:pt idx="248" formatCode="0.0">
                  <c:v>25.8000000000001</c:v>
                </c:pt>
                <c:pt idx="249" formatCode="0.0">
                  <c:v>25.900000000000102</c:v>
                </c:pt>
                <c:pt idx="250" formatCode="0.0">
                  <c:v>26.000000000000103</c:v>
                </c:pt>
                <c:pt idx="251" formatCode="0.0">
                  <c:v>26.100000000000104</c:v>
                </c:pt>
                <c:pt idx="252" formatCode="0.0">
                  <c:v>26.200000000000106</c:v>
                </c:pt>
                <c:pt idx="253" formatCode="0.0">
                  <c:v>26.300000000000107</c:v>
                </c:pt>
                <c:pt idx="254" formatCode="0.0">
                  <c:v>26.400000000000109</c:v>
                </c:pt>
                <c:pt idx="255" formatCode="0.0">
                  <c:v>26.50000000000011</c:v>
                </c:pt>
                <c:pt idx="256" formatCode="0.0">
                  <c:v>26.600000000000112</c:v>
                </c:pt>
                <c:pt idx="257" formatCode="0.0">
                  <c:v>26.700000000000113</c:v>
                </c:pt>
                <c:pt idx="258" formatCode="0.0">
                  <c:v>26.800000000000114</c:v>
                </c:pt>
                <c:pt idx="259" formatCode="0.0">
                  <c:v>26.900000000000116</c:v>
                </c:pt>
                <c:pt idx="260" formatCode="0.0">
                  <c:v>27.000000000000117</c:v>
                </c:pt>
                <c:pt idx="261" formatCode="0.0">
                  <c:v>27.100000000000119</c:v>
                </c:pt>
                <c:pt idx="262" formatCode="0.0">
                  <c:v>27.20000000000012</c:v>
                </c:pt>
                <c:pt idx="263" formatCode="0.0">
                  <c:v>27.300000000000122</c:v>
                </c:pt>
                <c:pt idx="264" formatCode="0.0">
                  <c:v>27.400000000000123</c:v>
                </c:pt>
                <c:pt idx="265" formatCode="0.0">
                  <c:v>27.500000000000124</c:v>
                </c:pt>
                <c:pt idx="266" formatCode="0.0">
                  <c:v>27.600000000000126</c:v>
                </c:pt>
                <c:pt idx="267" formatCode="0.0">
                  <c:v>27.700000000000127</c:v>
                </c:pt>
                <c:pt idx="268" formatCode="0.0">
                  <c:v>27.800000000000129</c:v>
                </c:pt>
                <c:pt idx="269" formatCode="0.0">
                  <c:v>27.90000000000013</c:v>
                </c:pt>
                <c:pt idx="270" formatCode="0.0">
                  <c:v>28.000000000000131</c:v>
                </c:pt>
                <c:pt idx="271" formatCode="0.0">
                  <c:v>28.100000000000133</c:v>
                </c:pt>
                <c:pt idx="272" formatCode="0.0">
                  <c:v>28.200000000000134</c:v>
                </c:pt>
                <c:pt idx="273" formatCode="0.0">
                  <c:v>28.300000000000136</c:v>
                </c:pt>
                <c:pt idx="274" formatCode="0.0">
                  <c:v>28.400000000000137</c:v>
                </c:pt>
                <c:pt idx="275" formatCode="0.0">
                  <c:v>28.500000000000139</c:v>
                </c:pt>
                <c:pt idx="276" formatCode="0.0">
                  <c:v>28.60000000000014</c:v>
                </c:pt>
                <c:pt idx="277" formatCode="0.0">
                  <c:v>28.700000000000141</c:v>
                </c:pt>
                <c:pt idx="278" formatCode="0.0">
                  <c:v>28.800000000000143</c:v>
                </c:pt>
                <c:pt idx="279" formatCode="0.0">
                  <c:v>28.900000000000144</c:v>
                </c:pt>
                <c:pt idx="280" formatCode="0.0">
                  <c:v>29.000000000000146</c:v>
                </c:pt>
                <c:pt idx="281" formatCode="0.0">
                  <c:v>29.100000000000147</c:v>
                </c:pt>
                <c:pt idx="282" formatCode="0.0">
                  <c:v>29.200000000000149</c:v>
                </c:pt>
                <c:pt idx="283" formatCode="0.0">
                  <c:v>29.30000000000015</c:v>
                </c:pt>
                <c:pt idx="284" formatCode="0.0">
                  <c:v>29.400000000000151</c:v>
                </c:pt>
                <c:pt idx="285" formatCode="0.0">
                  <c:v>29.500000000000153</c:v>
                </c:pt>
                <c:pt idx="286" formatCode="0.0">
                  <c:v>29.600000000000154</c:v>
                </c:pt>
                <c:pt idx="287" formatCode="0.0">
                  <c:v>29.700000000000156</c:v>
                </c:pt>
                <c:pt idx="288" formatCode="0.0">
                  <c:v>29.800000000000157</c:v>
                </c:pt>
                <c:pt idx="289" formatCode="0.0">
                  <c:v>29.900000000000158</c:v>
                </c:pt>
                <c:pt idx="290" formatCode="0.0">
                  <c:v>30.00000000000016</c:v>
                </c:pt>
                <c:pt idx="291" formatCode="0.0">
                  <c:v>30.100000000000161</c:v>
                </c:pt>
                <c:pt idx="292" formatCode="0.0">
                  <c:v>30.200000000000163</c:v>
                </c:pt>
                <c:pt idx="293" formatCode="0.0">
                  <c:v>30.300000000000164</c:v>
                </c:pt>
                <c:pt idx="294" formatCode="0.0">
                  <c:v>30.400000000000166</c:v>
                </c:pt>
                <c:pt idx="295" formatCode="0.0">
                  <c:v>30.500000000000167</c:v>
                </c:pt>
                <c:pt idx="296" formatCode="0.0">
                  <c:v>30.600000000000168</c:v>
                </c:pt>
                <c:pt idx="297" formatCode="0.0">
                  <c:v>30.70000000000017</c:v>
                </c:pt>
                <c:pt idx="298" formatCode="0.0">
                  <c:v>30.800000000000171</c:v>
                </c:pt>
                <c:pt idx="299" formatCode="0.0">
                  <c:v>30.900000000000173</c:v>
                </c:pt>
                <c:pt idx="300" formatCode="0.0">
                  <c:v>31.000000000000174</c:v>
                </c:pt>
                <c:pt idx="301" formatCode="0.0">
                  <c:v>31.100000000000176</c:v>
                </c:pt>
                <c:pt idx="302" formatCode="0.0">
                  <c:v>31.200000000000177</c:v>
                </c:pt>
                <c:pt idx="303" formatCode="0.0">
                  <c:v>31.300000000000178</c:v>
                </c:pt>
                <c:pt idx="304" formatCode="0.0">
                  <c:v>31.40000000000018</c:v>
                </c:pt>
                <c:pt idx="305" formatCode="0.0">
                  <c:v>31.500000000000181</c:v>
                </c:pt>
                <c:pt idx="306" formatCode="0.0">
                  <c:v>31.600000000000183</c:v>
                </c:pt>
                <c:pt idx="307" formatCode="0.0">
                  <c:v>31.700000000000184</c:v>
                </c:pt>
                <c:pt idx="308" formatCode="0.0">
                  <c:v>31.800000000000185</c:v>
                </c:pt>
                <c:pt idx="309" formatCode="0.0">
                  <c:v>31.900000000000187</c:v>
                </c:pt>
                <c:pt idx="310" formatCode="0.0">
                  <c:v>32.000000000000185</c:v>
                </c:pt>
                <c:pt idx="311" formatCode="0.0">
                  <c:v>32.100000000000186</c:v>
                </c:pt>
                <c:pt idx="312" formatCode="0.0">
                  <c:v>32.200000000000188</c:v>
                </c:pt>
                <c:pt idx="313" formatCode="0.0">
                  <c:v>32.300000000000189</c:v>
                </c:pt>
                <c:pt idx="314" formatCode="0.0">
                  <c:v>32.40000000000019</c:v>
                </c:pt>
                <c:pt idx="315" formatCode="0.0">
                  <c:v>32.500000000000192</c:v>
                </c:pt>
                <c:pt idx="316" formatCode="0.0">
                  <c:v>32.600000000000193</c:v>
                </c:pt>
                <c:pt idx="317" formatCode="0.0">
                  <c:v>32.700000000000195</c:v>
                </c:pt>
                <c:pt idx="318" formatCode="0.0">
                  <c:v>32.800000000000196</c:v>
                </c:pt>
                <c:pt idx="319" formatCode="0.0">
                  <c:v>32.900000000000198</c:v>
                </c:pt>
                <c:pt idx="320" formatCode="0.0">
                  <c:v>33.000000000000199</c:v>
                </c:pt>
                <c:pt idx="321" formatCode="0.0">
                  <c:v>33.1000000000002</c:v>
                </c:pt>
                <c:pt idx="322" formatCode="0.0">
                  <c:v>33.200000000000202</c:v>
                </c:pt>
                <c:pt idx="323" formatCode="0.0">
                  <c:v>33.300000000000203</c:v>
                </c:pt>
                <c:pt idx="324" formatCode="0.0">
                  <c:v>33.400000000000205</c:v>
                </c:pt>
                <c:pt idx="325" formatCode="0.0">
                  <c:v>33.500000000000206</c:v>
                </c:pt>
                <c:pt idx="326" formatCode="0.0">
                  <c:v>33.600000000000207</c:v>
                </c:pt>
                <c:pt idx="327" formatCode="0.0">
                  <c:v>33.700000000000209</c:v>
                </c:pt>
                <c:pt idx="328" formatCode="0.0">
                  <c:v>33.80000000000021</c:v>
                </c:pt>
                <c:pt idx="329" formatCode="0.0">
                  <c:v>33.900000000000212</c:v>
                </c:pt>
                <c:pt idx="330" formatCode="0.0">
                  <c:v>34.000000000000213</c:v>
                </c:pt>
                <c:pt idx="331" formatCode="0.0">
                  <c:v>34.100000000000215</c:v>
                </c:pt>
                <c:pt idx="332" formatCode="0.0">
                  <c:v>34.200000000000216</c:v>
                </c:pt>
                <c:pt idx="333" formatCode="0.0">
                  <c:v>34.300000000000217</c:v>
                </c:pt>
                <c:pt idx="334" formatCode="0.0">
                  <c:v>34.400000000000219</c:v>
                </c:pt>
                <c:pt idx="335" formatCode="0.0">
                  <c:v>34.50000000000022</c:v>
                </c:pt>
                <c:pt idx="336" formatCode="0.0">
                  <c:v>34.600000000000222</c:v>
                </c:pt>
                <c:pt idx="337" formatCode="0.0">
                  <c:v>34.700000000000223</c:v>
                </c:pt>
                <c:pt idx="338" formatCode="0.0">
                  <c:v>34.800000000000225</c:v>
                </c:pt>
                <c:pt idx="339" formatCode="0.0">
                  <c:v>34.900000000000226</c:v>
                </c:pt>
                <c:pt idx="340" formatCode="0.0">
                  <c:v>35.000000000000227</c:v>
                </c:pt>
                <c:pt idx="341" formatCode="0.0">
                  <c:v>35.100000000000229</c:v>
                </c:pt>
                <c:pt idx="342" formatCode="0.0">
                  <c:v>35.20000000000023</c:v>
                </c:pt>
                <c:pt idx="343" formatCode="0.0">
                  <c:v>35.300000000000232</c:v>
                </c:pt>
                <c:pt idx="344" formatCode="0.0">
                  <c:v>35.400000000000233</c:v>
                </c:pt>
                <c:pt idx="345" formatCode="0.0">
                  <c:v>35.500000000000234</c:v>
                </c:pt>
                <c:pt idx="346" formatCode="0.0">
                  <c:v>35.600000000000236</c:v>
                </c:pt>
                <c:pt idx="347" formatCode="0.0">
                  <c:v>35.700000000000237</c:v>
                </c:pt>
                <c:pt idx="348" formatCode="0.0">
                  <c:v>35.800000000000239</c:v>
                </c:pt>
                <c:pt idx="349" formatCode="0.0">
                  <c:v>35.90000000000024</c:v>
                </c:pt>
                <c:pt idx="350" formatCode="0.0">
                  <c:v>36.000000000000242</c:v>
                </c:pt>
                <c:pt idx="351" formatCode="0.0">
                  <c:v>36.100000000000243</c:v>
                </c:pt>
                <c:pt idx="352" formatCode="0.0">
                  <c:v>36.200000000000244</c:v>
                </c:pt>
                <c:pt idx="353" formatCode="0.0">
                  <c:v>36.300000000000246</c:v>
                </c:pt>
                <c:pt idx="354" formatCode="0.0">
                  <c:v>36.400000000000247</c:v>
                </c:pt>
                <c:pt idx="355" formatCode="0.0">
                  <c:v>36.500000000000249</c:v>
                </c:pt>
                <c:pt idx="356" formatCode="0.0">
                  <c:v>36.60000000000025</c:v>
                </c:pt>
                <c:pt idx="357" formatCode="0.0">
                  <c:v>36.700000000000252</c:v>
                </c:pt>
                <c:pt idx="358" formatCode="0.0">
                  <c:v>36.800000000000253</c:v>
                </c:pt>
                <c:pt idx="359" formatCode="0.0">
                  <c:v>36.900000000000254</c:v>
                </c:pt>
                <c:pt idx="360" formatCode="0.0">
                  <c:v>37.000000000000256</c:v>
                </c:pt>
                <c:pt idx="361" formatCode="0.0">
                  <c:v>37.100000000000257</c:v>
                </c:pt>
                <c:pt idx="362" formatCode="0.0">
                  <c:v>37.200000000000259</c:v>
                </c:pt>
                <c:pt idx="363" formatCode="0.0">
                  <c:v>37.30000000000026</c:v>
                </c:pt>
                <c:pt idx="364" formatCode="0.0">
                  <c:v>37.400000000000261</c:v>
                </c:pt>
                <c:pt idx="365" formatCode="0.0">
                  <c:v>37.500000000000263</c:v>
                </c:pt>
                <c:pt idx="366" formatCode="0.0">
                  <c:v>37.600000000000264</c:v>
                </c:pt>
                <c:pt idx="367" formatCode="0.0">
                  <c:v>37.700000000000266</c:v>
                </c:pt>
                <c:pt idx="368" formatCode="0.0">
                  <c:v>37.800000000000267</c:v>
                </c:pt>
                <c:pt idx="369" formatCode="0.0">
                  <c:v>37.900000000000269</c:v>
                </c:pt>
                <c:pt idx="370" formatCode="0.0">
                  <c:v>38.00000000000027</c:v>
                </c:pt>
                <c:pt idx="371" formatCode="0.0">
                  <c:v>38.100000000000271</c:v>
                </c:pt>
                <c:pt idx="372" formatCode="0.0">
                  <c:v>38.200000000000273</c:v>
                </c:pt>
                <c:pt idx="373" formatCode="0.0">
                  <c:v>38.300000000000274</c:v>
                </c:pt>
                <c:pt idx="374" formatCode="0.0">
                  <c:v>38.400000000000276</c:v>
                </c:pt>
                <c:pt idx="375" formatCode="0.0">
                  <c:v>38.500000000000277</c:v>
                </c:pt>
                <c:pt idx="376" formatCode="0.0">
                  <c:v>38.600000000000279</c:v>
                </c:pt>
                <c:pt idx="377" formatCode="0.0">
                  <c:v>38.70000000000028</c:v>
                </c:pt>
                <c:pt idx="378" formatCode="0.0">
                  <c:v>38.800000000000281</c:v>
                </c:pt>
                <c:pt idx="379" formatCode="0.0">
                  <c:v>38.900000000000283</c:v>
                </c:pt>
                <c:pt idx="380" formatCode="0.0">
                  <c:v>39.000000000000284</c:v>
                </c:pt>
                <c:pt idx="381" formatCode="0.0">
                  <c:v>39.100000000000286</c:v>
                </c:pt>
                <c:pt idx="382" formatCode="0.0">
                  <c:v>39.200000000000287</c:v>
                </c:pt>
                <c:pt idx="383" formatCode="0.0">
                  <c:v>39.300000000000288</c:v>
                </c:pt>
                <c:pt idx="384" formatCode="0.0">
                  <c:v>39.40000000000029</c:v>
                </c:pt>
                <c:pt idx="385" formatCode="0.0">
                  <c:v>39.500000000000291</c:v>
                </c:pt>
                <c:pt idx="386" formatCode="0.0">
                  <c:v>39.600000000000293</c:v>
                </c:pt>
                <c:pt idx="387" formatCode="0.0">
                  <c:v>39.700000000000294</c:v>
                </c:pt>
                <c:pt idx="388" formatCode="0.0">
                  <c:v>39.800000000000296</c:v>
                </c:pt>
                <c:pt idx="389" formatCode="0.0">
                  <c:v>39.900000000000297</c:v>
                </c:pt>
                <c:pt idx="390" formatCode="0.0">
                  <c:v>40.000000000000298</c:v>
                </c:pt>
                <c:pt idx="391" formatCode="0.0">
                  <c:v>40.1000000000003</c:v>
                </c:pt>
                <c:pt idx="392" formatCode="0.0">
                  <c:v>40.200000000000301</c:v>
                </c:pt>
                <c:pt idx="393" formatCode="0.0">
                  <c:v>40.300000000000303</c:v>
                </c:pt>
                <c:pt idx="394" formatCode="0.0">
                  <c:v>40.400000000000304</c:v>
                </c:pt>
                <c:pt idx="395" formatCode="0.0">
                  <c:v>40.500000000000306</c:v>
                </c:pt>
                <c:pt idx="396" formatCode="0.0">
                  <c:v>40.600000000000307</c:v>
                </c:pt>
                <c:pt idx="397" formatCode="0.0">
                  <c:v>40.700000000000308</c:v>
                </c:pt>
                <c:pt idx="398" formatCode="0.0">
                  <c:v>40.80000000000031</c:v>
                </c:pt>
                <c:pt idx="399" formatCode="0.0">
                  <c:v>40.900000000000311</c:v>
                </c:pt>
                <c:pt idx="400" formatCode="0.0">
                  <c:v>41.000000000000313</c:v>
                </c:pt>
                <c:pt idx="401" formatCode="0.0">
                  <c:v>41.100000000000314</c:v>
                </c:pt>
                <c:pt idx="402" formatCode="0.0">
                  <c:v>41.200000000000315</c:v>
                </c:pt>
                <c:pt idx="403" formatCode="0.0">
                  <c:v>41.300000000000317</c:v>
                </c:pt>
                <c:pt idx="404" formatCode="0.0">
                  <c:v>41.400000000000318</c:v>
                </c:pt>
                <c:pt idx="405" formatCode="0.0">
                  <c:v>41.50000000000032</c:v>
                </c:pt>
                <c:pt idx="406" formatCode="0.0">
                  <c:v>41.600000000000321</c:v>
                </c:pt>
                <c:pt idx="407" formatCode="0.0">
                  <c:v>41.700000000000323</c:v>
                </c:pt>
                <c:pt idx="408" formatCode="0.0">
                  <c:v>41.800000000000324</c:v>
                </c:pt>
                <c:pt idx="409" formatCode="0.0">
                  <c:v>41.900000000000325</c:v>
                </c:pt>
                <c:pt idx="410" formatCode="0.0">
                  <c:v>42.000000000000327</c:v>
                </c:pt>
                <c:pt idx="411" formatCode="0.0">
                  <c:v>42.100000000000328</c:v>
                </c:pt>
                <c:pt idx="412" formatCode="0.0">
                  <c:v>42.20000000000033</c:v>
                </c:pt>
                <c:pt idx="413" formatCode="0.0">
                  <c:v>42.300000000000331</c:v>
                </c:pt>
                <c:pt idx="414" formatCode="0.0">
                  <c:v>42.400000000000333</c:v>
                </c:pt>
                <c:pt idx="415" formatCode="0.0">
                  <c:v>42.500000000000334</c:v>
                </c:pt>
                <c:pt idx="416" formatCode="0.0">
                  <c:v>42.600000000000335</c:v>
                </c:pt>
                <c:pt idx="417" formatCode="0.0">
                  <c:v>42.700000000000337</c:v>
                </c:pt>
                <c:pt idx="418" formatCode="0.0">
                  <c:v>42.800000000000338</c:v>
                </c:pt>
                <c:pt idx="419" formatCode="0.0">
                  <c:v>42.90000000000034</c:v>
                </c:pt>
                <c:pt idx="420" formatCode="0.0">
                  <c:v>43.000000000000341</c:v>
                </c:pt>
                <c:pt idx="421" formatCode="0.0">
                  <c:v>43.100000000000342</c:v>
                </c:pt>
                <c:pt idx="422" formatCode="0.0">
                  <c:v>43.200000000000344</c:v>
                </c:pt>
                <c:pt idx="423" formatCode="0.0">
                  <c:v>43.300000000000345</c:v>
                </c:pt>
                <c:pt idx="424" formatCode="0.0">
                  <c:v>43.400000000000347</c:v>
                </c:pt>
                <c:pt idx="425" formatCode="0.0">
                  <c:v>43.500000000000348</c:v>
                </c:pt>
                <c:pt idx="426" formatCode="0.0">
                  <c:v>43.60000000000035</c:v>
                </c:pt>
                <c:pt idx="427" formatCode="0.0">
                  <c:v>43.700000000000351</c:v>
                </c:pt>
                <c:pt idx="428" formatCode="0.0">
                  <c:v>43.800000000000352</c:v>
                </c:pt>
                <c:pt idx="429" formatCode="0.0">
                  <c:v>43.900000000000354</c:v>
                </c:pt>
                <c:pt idx="430" formatCode="0.0">
                  <c:v>44.000000000000355</c:v>
                </c:pt>
                <c:pt idx="431" formatCode="0.0">
                  <c:v>44.100000000000357</c:v>
                </c:pt>
                <c:pt idx="432" formatCode="0.0">
                  <c:v>44.200000000000358</c:v>
                </c:pt>
                <c:pt idx="433" formatCode="0.0">
                  <c:v>44.30000000000036</c:v>
                </c:pt>
                <c:pt idx="434" formatCode="0.0">
                  <c:v>44.400000000000361</c:v>
                </c:pt>
                <c:pt idx="435" formatCode="0.0">
                  <c:v>44.500000000000362</c:v>
                </c:pt>
                <c:pt idx="436" formatCode="0.0">
                  <c:v>44.600000000000364</c:v>
                </c:pt>
                <c:pt idx="437" formatCode="0.0">
                  <c:v>44.700000000000365</c:v>
                </c:pt>
                <c:pt idx="438" formatCode="0.0">
                  <c:v>44.800000000000367</c:v>
                </c:pt>
                <c:pt idx="439" formatCode="0.0">
                  <c:v>44.900000000000368</c:v>
                </c:pt>
                <c:pt idx="440" formatCode="0.0">
                  <c:v>45.000000000000369</c:v>
                </c:pt>
                <c:pt idx="441" formatCode="0.0">
                  <c:v>45.100000000000371</c:v>
                </c:pt>
                <c:pt idx="442" formatCode="0.0">
                  <c:v>45.200000000000372</c:v>
                </c:pt>
                <c:pt idx="443" formatCode="0.0">
                  <c:v>45.300000000000374</c:v>
                </c:pt>
                <c:pt idx="444" formatCode="0.0">
                  <c:v>45.400000000000375</c:v>
                </c:pt>
                <c:pt idx="445" formatCode="0.0">
                  <c:v>45.500000000000377</c:v>
                </c:pt>
                <c:pt idx="446" formatCode="0.0">
                  <c:v>45.600000000000378</c:v>
                </c:pt>
                <c:pt idx="447" formatCode="0.0">
                  <c:v>45.700000000000379</c:v>
                </c:pt>
                <c:pt idx="448" formatCode="0.0">
                  <c:v>45.800000000000381</c:v>
                </c:pt>
                <c:pt idx="449" formatCode="0.0">
                  <c:v>45.900000000000382</c:v>
                </c:pt>
                <c:pt idx="450" formatCode="0.0">
                  <c:v>46.000000000000384</c:v>
                </c:pt>
                <c:pt idx="451" formatCode="0.0">
                  <c:v>46.100000000000385</c:v>
                </c:pt>
                <c:pt idx="452" formatCode="0.0">
                  <c:v>46.200000000000387</c:v>
                </c:pt>
                <c:pt idx="453" formatCode="0.0">
                  <c:v>46.300000000000388</c:v>
                </c:pt>
                <c:pt idx="454" formatCode="0.0">
                  <c:v>46.400000000000389</c:v>
                </c:pt>
                <c:pt idx="455" formatCode="0.0">
                  <c:v>46.500000000000391</c:v>
                </c:pt>
                <c:pt idx="456" formatCode="0.0">
                  <c:v>46.600000000000392</c:v>
                </c:pt>
                <c:pt idx="457" formatCode="0.0">
                  <c:v>46.700000000000394</c:v>
                </c:pt>
                <c:pt idx="458" formatCode="0.0">
                  <c:v>46.800000000000395</c:v>
                </c:pt>
                <c:pt idx="459" formatCode="0.0">
                  <c:v>46.900000000000396</c:v>
                </c:pt>
                <c:pt idx="460" formatCode="0.0">
                  <c:v>47.000000000000398</c:v>
                </c:pt>
                <c:pt idx="461" formatCode="0.0">
                  <c:v>47.100000000000399</c:v>
                </c:pt>
                <c:pt idx="462" formatCode="0.0">
                  <c:v>47.200000000000401</c:v>
                </c:pt>
                <c:pt idx="463" formatCode="0.0">
                  <c:v>47.300000000000402</c:v>
                </c:pt>
                <c:pt idx="464" formatCode="0.0">
                  <c:v>47.400000000000404</c:v>
                </c:pt>
                <c:pt idx="465" formatCode="0.0">
                  <c:v>47.500000000000405</c:v>
                </c:pt>
                <c:pt idx="466" formatCode="0.0">
                  <c:v>47.600000000000406</c:v>
                </c:pt>
                <c:pt idx="467" formatCode="0.0">
                  <c:v>47.700000000000408</c:v>
                </c:pt>
                <c:pt idx="468" formatCode="0.0">
                  <c:v>47.800000000000409</c:v>
                </c:pt>
                <c:pt idx="469" formatCode="0.0">
                  <c:v>47.900000000000411</c:v>
                </c:pt>
                <c:pt idx="470" formatCode="0.0">
                  <c:v>48.000000000000412</c:v>
                </c:pt>
                <c:pt idx="471" formatCode="0.0">
                  <c:v>48.100000000000414</c:v>
                </c:pt>
                <c:pt idx="472" formatCode="0.0">
                  <c:v>48.200000000000415</c:v>
                </c:pt>
                <c:pt idx="473" formatCode="0.0">
                  <c:v>48.300000000000416</c:v>
                </c:pt>
                <c:pt idx="474" formatCode="0.0">
                  <c:v>48.400000000000418</c:v>
                </c:pt>
                <c:pt idx="475" formatCode="0.0">
                  <c:v>48.500000000000419</c:v>
                </c:pt>
                <c:pt idx="476" formatCode="0.0">
                  <c:v>48.600000000000421</c:v>
                </c:pt>
                <c:pt idx="477" formatCode="0.0">
                  <c:v>48.700000000000422</c:v>
                </c:pt>
                <c:pt idx="478" formatCode="0.0">
                  <c:v>48.800000000000423</c:v>
                </c:pt>
                <c:pt idx="479" formatCode="0.0">
                  <c:v>48.900000000000425</c:v>
                </c:pt>
                <c:pt idx="480" formatCode="0.0">
                  <c:v>49.000000000000426</c:v>
                </c:pt>
                <c:pt idx="481" formatCode="0.0">
                  <c:v>49.100000000000428</c:v>
                </c:pt>
                <c:pt idx="482" formatCode="0.0">
                  <c:v>49.200000000000429</c:v>
                </c:pt>
                <c:pt idx="483" formatCode="0.0">
                  <c:v>49.300000000000431</c:v>
                </c:pt>
                <c:pt idx="484" formatCode="0.0">
                  <c:v>49.400000000000432</c:v>
                </c:pt>
                <c:pt idx="485" formatCode="0.0">
                  <c:v>49.500000000000433</c:v>
                </c:pt>
                <c:pt idx="486" formatCode="0.0">
                  <c:v>49.600000000000435</c:v>
                </c:pt>
                <c:pt idx="487" formatCode="0.0">
                  <c:v>49.700000000000436</c:v>
                </c:pt>
                <c:pt idx="488" formatCode="0.0">
                  <c:v>49.800000000000438</c:v>
                </c:pt>
                <c:pt idx="489" formatCode="0.0">
                  <c:v>49.900000000000439</c:v>
                </c:pt>
                <c:pt idx="490" formatCode="0.0">
                  <c:v>50.000000000000441</c:v>
                </c:pt>
                <c:pt idx="491" formatCode="0.0">
                  <c:v>50.100000000000442</c:v>
                </c:pt>
                <c:pt idx="492" formatCode="0.0">
                  <c:v>50.200000000000443</c:v>
                </c:pt>
                <c:pt idx="493" formatCode="0.0">
                  <c:v>50.300000000000445</c:v>
                </c:pt>
                <c:pt idx="494" formatCode="0.0">
                  <c:v>50.400000000000446</c:v>
                </c:pt>
                <c:pt idx="495" formatCode="0.0">
                  <c:v>50.500000000000448</c:v>
                </c:pt>
                <c:pt idx="496" formatCode="0.0">
                  <c:v>50.600000000000449</c:v>
                </c:pt>
                <c:pt idx="497" formatCode="0.0">
                  <c:v>50.70000000000045</c:v>
                </c:pt>
                <c:pt idx="498" formatCode="0.0">
                  <c:v>50.800000000000452</c:v>
                </c:pt>
                <c:pt idx="499" formatCode="0.0">
                  <c:v>50.900000000000453</c:v>
                </c:pt>
                <c:pt idx="500" formatCode="0.0">
                  <c:v>51.000000000000455</c:v>
                </c:pt>
                <c:pt idx="501" formatCode="0.0">
                  <c:v>51.100000000000456</c:v>
                </c:pt>
                <c:pt idx="502" formatCode="0.0">
                  <c:v>51.200000000000458</c:v>
                </c:pt>
                <c:pt idx="503" formatCode="0.0">
                  <c:v>51.300000000000459</c:v>
                </c:pt>
                <c:pt idx="504" formatCode="0.0">
                  <c:v>51.40000000000046</c:v>
                </c:pt>
                <c:pt idx="505" formatCode="0.0">
                  <c:v>51.500000000000462</c:v>
                </c:pt>
                <c:pt idx="506" formatCode="0.0">
                  <c:v>51.600000000000463</c:v>
                </c:pt>
                <c:pt idx="507" formatCode="0.0">
                  <c:v>51.700000000000465</c:v>
                </c:pt>
                <c:pt idx="508" formatCode="0.0">
                  <c:v>51.800000000000466</c:v>
                </c:pt>
                <c:pt idx="509" formatCode="0.0">
                  <c:v>51.900000000000468</c:v>
                </c:pt>
                <c:pt idx="510" formatCode="0.0">
                  <c:v>52.000000000000469</c:v>
                </c:pt>
                <c:pt idx="511" formatCode="0.0">
                  <c:v>52.10000000000047</c:v>
                </c:pt>
                <c:pt idx="512" formatCode="0.0">
                  <c:v>52.200000000000472</c:v>
                </c:pt>
                <c:pt idx="513" formatCode="0.0">
                  <c:v>52.300000000000473</c:v>
                </c:pt>
                <c:pt idx="514" formatCode="0.0">
                  <c:v>52.400000000000475</c:v>
                </c:pt>
                <c:pt idx="515" formatCode="0.0">
                  <c:v>52.500000000000476</c:v>
                </c:pt>
                <c:pt idx="516" formatCode="0.0">
                  <c:v>52.600000000000477</c:v>
                </c:pt>
                <c:pt idx="517" formatCode="0.0">
                  <c:v>52.700000000000479</c:v>
                </c:pt>
                <c:pt idx="518" formatCode="0.0">
                  <c:v>52.80000000000048</c:v>
                </c:pt>
                <c:pt idx="519" formatCode="0.0">
                  <c:v>52.900000000000482</c:v>
                </c:pt>
                <c:pt idx="520" formatCode="0.0">
                  <c:v>53.000000000000483</c:v>
                </c:pt>
                <c:pt idx="521" formatCode="0.0">
                  <c:v>53.100000000000485</c:v>
                </c:pt>
                <c:pt idx="522" formatCode="0.0">
                  <c:v>53.200000000000486</c:v>
                </c:pt>
                <c:pt idx="523" formatCode="0.0">
                  <c:v>53.300000000000487</c:v>
                </c:pt>
                <c:pt idx="524" formatCode="0.0">
                  <c:v>53.400000000000489</c:v>
                </c:pt>
                <c:pt idx="525" formatCode="0.0">
                  <c:v>53.50000000000049</c:v>
                </c:pt>
                <c:pt idx="526" formatCode="0.0">
                  <c:v>53.600000000000492</c:v>
                </c:pt>
                <c:pt idx="527" formatCode="0.0">
                  <c:v>53.700000000000493</c:v>
                </c:pt>
                <c:pt idx="528" formatCode="0.0">
                  <c:v>53.800000000000495</c:v>
                </c:pt>
                <c:pt idx="529" formatCode="0.0">
                  <c:v>53.900000000000496</c:v>
                </c:pt>
                <c:pt idx="530" formatCode="0.0">
                  <c:v>54.000000000000497</c:v>
                </c:pt>
                <c:pt idx="531" formatCode="0.0">
                  <c:v>54.100000000000499</c:v>
                </c:pt>
                <c:pt idx="532" formatCode="0.0">
                  <c:v>54.2000000000005</c:v>
                </c:pt>
                <c:pt idx="533" formatCode="0.0">
                  <c:v>54.300000000000502</c:v>
                </c:pt>
                <c:pt idx="534" formatCode="0.0">
                  <c:v>54.400000000000503</c:v>
                </c:pt>
                <c:pt idx="535" formatCode="0.0">
                  <c:v>54.500000000000504</c:v>
                </c:pt>
                <c:pt idx="536" formatCode="0.0">
                  <c:v>54.600000000000506</c:v>
                </c:pt>
                <c:pt idx="537" formatCode="0.0">
                  <c:v>54.700000000000507</c:v>
                </c:pt>
                <c:pt idx="538" formatCode="0.0">
                  <c:v>54.800000000000509</c:v>
                </c:pt>
                <c:pt idx="539" formatCode="0.0">
                  <c:v>54.90000000000051</c:v>
                </c:pt>
                <c:pt idx="540" formatCode="0.0">
                  <c:v>55.000000000000512</c:v>
                </c:pt>
                <c:pt idx="541" formatCode="0.0">
                  <c:v>55.100000000000513</c:v>
                </c:pt>
                <c:pt idx="542" formatCode="0.0">
                  <c:v>55.200000000000514</c:v>
                </c:pt>
                <c:pt idx="543" formatCode="0.0">
                  <c:v>55.300000000000516</c:v>
                </c:pt>
                <c:pt idx="544" formatCode="0.0">
                  <c:v>55.400000000000517</c:v>
                </c:pt>
                <c:pt idx="545" formatCode="0.0">
                  <c:v>55.500000000000519</c:v>
                </c:pt>
                <c:pt idx="546" formatCode="0.0">
                  <c:v>55.60000000000052</c:v>
                </c:pt>
                <c:pt idx="547" formatCode="0.0">
                  <c:v>55.700000000000522</c:v>
                </c:pt>
                <c:pt idx="548" formatCode="0.0">
                  <c:v>55.800000000000523</c:v>
                </c:pt>
                <c:pt idx="549" formatCode="0.0">
                  <c:v>55.900000000000524</c:v>
                </c:pt>
                <c:pt idx="550" formatCode="0.0">
                  <c:v>56.000000000000526</c:v>
                </c:pt>
                <c:pt idx="551" formatCode="0.0">
                  <c:v>56.100000000000527</c:v>
                </c:pt>
                <c:pt idx="552" formatCode="0.0">
                  <c:v>56.200000000000529</c:v>
                </c:pt>
                <c:pt idx="553" formatCode="0.0">
                  <c:v>56.30000000000053</c:v>
                </c:pt>
                <c:pt idx="554" formatCode="0.0">
                  <c:v>56.400000000000531</c:v>
                </c:pt>
                <c:pt idx="555" formatCode="0.0">
                  <c:v>56.500000000000533</c:v>
                </c:pt>
                <c:pt idx="556" formatCode="0.0">
                  <c:v>56.600000000000534</c:v>
                </c:pt>
                <c:pt idx="557" formatCode="0.0">
                  <c:v>56.700000000000536</c:v>
                </c:pt>
                <c:pt idx="558" formatCode="0.0">
                  <c:v>56.800000000000537</c:v>
                </c:pt>
                <c:pt idx="559" formatCode="0.0">
                  <c:v>56.900000000000539</c:v>
                </c:pt>
                <c:pt idx="560" formatCode="0.0">
                  <c:v>57.00000000000054</c:v>
                </c:pt>
                <c:pt idx="561" formatCode="0.0">
                  <c:v>57.100000000000541</c:v>
                </c:pt>
                <c:pt idx="562" formatCode="0.0">
                  <c:v>57.200000000000543</c:v>
                </c:pt>
                <c:pt idx="563" formatCode="0.0">
                  <c:v>57.300000000000544</c:v>
                </c:pt>
                <c:pt idx="564" formatCode="0.0">
                  <c:v>57.400000000000546</c:v>
                </c:pt>
                <c:pt idx="565" formatCode="0.0">
                  <c:v>57.500000000000547</c:v>
                </c:pt>
                <c:pt idx="566" formatCode="0.0">
                  <c:v>57.600000000000549</c:v>
                </c:pt>
                <c:pt idx="567" formatCode="0.0">
                  <c:v>57.70000000000055</c:v>
                </c:pt>
                <c:pt idx="568" formatCode="0.0">
                  <c:v>57.800000000000551</c:v>
                </c:pt>
                <c:pt idx="569" formatCode="0.0">
                  <c:v>57.900000000000553</c:v>
                </c:pt>
                <c:pt idx="570" formatCode="0.0">
                  <c:v>58.000000000000554</c:v>
                </c:pt>
                <c:pt idx="571" formatCode="0.0">
                  <c:v>58.100000000000556</c:v>
                </c:pt>
                <c:pt idx="572" formatCode="0.0">
                  <c:v>58.200000000000557</c:v>
                </c:pt>
                <c:pt idx="573" formatCode="0.0">
                  <c:v>58.300000000000558</c:v>
                </c:pt>
                <c:pt idx="574" formatCode="0.0">
                  <c:v>58.40000000000056</c:v>
                </c:pt>
                <c:pt idx="575" formatCode="0.0">
                  <c:v>58.500000000000561</c:v>
                </c:pt>
                <c:pt idx="576" formatCode="0.0">
                  <c:v>58.600000000000563</c:v>
                </c:pt>
                <c:pt idx="577" formatCode="0.0">
                  <c:v>58.700000000000564</c:v>
                </c:pt>
                <c:pt idx="578" formatCode="0.0">
                  <c:v>58.800000000000566</c:v>
                </c:pt>
                <c:pt idx="579" formatCode="0.0">
                  <c:v>58.900000000000567</c:v>
                </c:pt>
                <c:pt idx="580" formatCode="0.0">
                  <c:v>59.000000000000568</c:v>
                </c:pt>
                <c:pt idx="581" formatCode="0.0">
                  <c:v>59.10000000000057</c:v>
                </c:pt>
                <c:pt idx="582" formatCode="0.0">
                  <c:v>59.200000000000571</c:v>
                </c:pt>
                <c:pt idx="583" formatCode="0.0">
                  <c:v>59.300000000000573</c:v>
                </c:pt>
                <c:pt idx="584" formatCode="0.0">
                  <c:v>59.400000000000574</c:v>
                </c:pt>
                <c:pt idx="585" formatCode="0.0">
                  <c:v>59.500000000000576</c:v>
                </c:pt>
                <c:pt idx="586" formatCode="0.0">
                  <c:v>59.600000000000577</c:v>
                </c:pt>
                <c:pt idx="587" formatCode="0.0">
                  <c:v>59.700000000000578</c:v>
                </c:pt>
                <c:pt idx="588" formatCode="0.0">
                  <c:v>59.80000000000058</c:v>
                </c:pt>
                <c:pt idx="589" formatCode="0.0">
                  <c:v>59.900000000000581</c:v>
                </c:pt>
                <c:pt idx="590" formatCode="0.0">
                  <c:v>60</c:v>
                </c:pt>
                <c:pt idx="591" formatCode="0.0">
                  <c:v>60.1</c:v>
                </c:pt>
                <c:pt idx="592" formatCode="0.0">
                  <c:v>60.2</c:v>
                </c:pt>
                <c:pt idx="593" formatCode="0.0">
                  <c:v>60.300000000000004</c:v>
                </c:pt>
                <c:pt idx="594" formatCode="0.0">
                  <c:v>60.400000000000006</c:v>
                </c:pt>
                <c:pt idx="595" formatCode="0.0">
                  <c:v>60.500000000000007</c:v>
                </c:pt>
                <c:pt idx="596" formatCode="0.0">
                  <c:v>60.600000000000009</c:v>
                </c:pt>
                <c:pt idx="597" formatCode="0.0">
                  <c:v>60.70000000000001</c:v>
                </c:pt>
                <c:pt idx="598" formatCode="0.0">
                  <c:v>60.800000000000011</c:v>
                </c:pt>
                <c:pt idx="599" formatCode="0.0">
                  <c:v>60.900000000000013</c:v>
                </c:pt>
                <c:pt idx="600" formatCode="0.0">
                  <c:v>61.000000000000014</c:v>
                </c:pt>
                <c:pt idx="601" formatCode="0.0">
                  <c:v>61.100000000000016</c:v>
                </c:pt>
                <c:pt idx="602" formatCode="0.0">
                  <c:v>61.200000000000017</c:v>
                </c:pt>
                <c:pt idx="603" formatCode="0.0">
                  <c:v>61.300000000000018</c:v>
                </c:pt>
                <c:pt idx="604" formatCode="0.0">
                  <c:v>61.40000000000002</c:v>
                </c:pt>
                <c:pt idx="605" formatCode="0.0">
                  <c:v>61.500000000000021</c:v>
                </c:pt>
                <c:pt idx="606" formatCode="0.0">
                  <c:v>61.600000000000023</c:v>
                </c:pt>
                <c:pt idx="607" formatCode="0.0">
                  <c:v>61.700000000000024</c:v>
                </c:pt>
                <c:pt idx="608" formatCode="0.0">
                  <c:v>61.800000000000026</c:v>
                </c:pt>
                <c:pt idx="609" formatCode="0.0">
                  <c:v>61.900000000000027</c:v>
                </c:pt>
                <c:pt idx="610" formatCode="0.0">
                  <c:v>62.000000000000028</c:v>
                </c:pt>
                <c:pt idx="611" formatCode="0.0">
                  <c:v>62.10000000000003</c:v>
                </c:pt>
                <c:pt idx="612" formatCode="0.0">
                  <c:v>62.200000000000031</c:v>
                </c:pt>
                <c:pt idx="613" formatCode="0.0">
                  <c:v>62.300000000000033</c:v>
                </c:pt>
                <c:pt idx="614" formatCode="0.0">
                  <c:v>62.400000000000034</c:v>
                </c:pt>
                <c:pt idx="615" formatCode="0.0">
                  <c:v>62.500000000000036</c:v>
                </c:pt>
                <c:pt idx="616" formatCode="0.0">
                  <c:v>62.600000000000037</c:v>
                </c:pt>
                <c:pt idx="617" formatCode="0.0">
                  <c:v>62.700000000000038</c:v>
                </c:pt>
                <c:pt idx="618" formatCode="0.0">
                  <c:v>62.80000000000004</c:v>
                </c:pt>
                <c:pt idx="619" formatCode="0.0">
                  <c:v>62.900000000000041</c:v>
                </c:pt>
                <c:pt idx="620" formatCode="0.0">
                  <c:v>63.000000000000043</c:v>
                </c:pt>
                <c:pt idx="621" formatCode="0.0">
                  <c:v>63.100000000000044</c:v>
                </c:pt>
                <c:pt idx="622" formatCode="0.0">
                  <c:v>63.200000000000045</c:v>
                </c:pt>
                <c:pt idx="623" formatCode="0.0">
                  <c:v>63.300000000000047</c:v>
                </c:pt>
                <c:pt idx="624" formatCode="0.0">
                  <c:v>63.400000000000048</c:v>
                </c:pt>
                <c:pt idx="625" formatCode="0.0">
                  <c:v>63.50000000000005</c:v>
                </c:pt>
                <c:pt idx="626" formatCode="0.0">
                  <c:v>63.600000000000051</c:v>
                </c:pt>
                <c:pt idx="627" formatCode="0.0">
                  <c:v>63.700000000000053</c:v>
                </c:pt>
                <c:pt idx="628" formatCode="0.0">
                  <c:v>63.800000000000054</c:v>
                </c:pt>
                <c:pt idx="629" formatCode="0.0">
                  <c:v>63.900000000000055</c:v>
                </c:pt>
                <c:pt idx="630" formatCode="0.0">
                  <c:v>64.000000000000057</c:v>
                </c:pt>
                <c:pt idx="631" formatCode="0.0">
                  <c:v>64.100000000000051</c:v>
                </c:pt>
                <c:pt idx="632" formatCode="0.0">
                  <c:v>64.200000000000045</c:v>
                </c:pt>
                <c:pt idx="633" formatCode="0.0">
                  <c:v>64.30000000000004</c:v>
                </c:pt>
                <c:pt idx="634" formatCode="0.0">
                  <c:v>64.400000000000034</c:v>
                </c:pt>
                <c:pt idx="635" formatCode="0.0">
                  <c:v>64.500000000000028</c:v>
                </c:pt>
                <c:pt idx="636" formatCode="0.0">
                  <c:v>64.600000000000023</c:v>
                </c:pt>
                <c:pt idx="637" formatCode="0.0">
                  <c:v>64.700000000000017</c:v>
                </c:pt>
                <c:pt idx="638" formatCode="0.0">
                  <c:v>64.800000000000011</c:v>
                </c:pt>
                <c:pt idx="639" formatCode="0.0">
                  <c:v>64.900000000000006</c:v>
                </c:pt>
                <c:pt idx="640" formatCode="0.0">
                  <c:v>65</c:v>
                </c:pt>
                <c:pt idx="641" formatCode="0.0">
                  <c:v>65.099999999999994</c:v>
                </c:pt>
                <c:pt idx="642" formatCode="0.0">
                  <c:v>65.199999999999989</c:v>
                </c:pt>
                <c:pt idx="643" formatCode="0.0">
                  <c:v>65.299999999999983</c:v>
                </c:pt>
                <c:pt idx="644" formatCode="0.0">
                  <c:v>65.399999999999977</c:v>
                </c:pt>
                <c:pt idx="645" formatCode="0.0">
                  <c:v>65.499999999999972</c:v>
                </c:pt>
                <c:pt idx="646" formatCode="0.0">
                  <c:v>65.599999999999966</c:v>
                </c:pt>
                <c:pt idx="647" formatCode="0.0">
                  <c:v>65.69999999999996</c:v>
                </c:pt>
                <c:pt idx="648" formatCode="0.0">
                  <c:v>65.799999999999955</c:v>
                </c:pt>
                <c:pt idx="649" formatCode="0.0">
                  <c:v>65.899999999999949</c:v>
                </c:pt>
                <c:pt idx="650" formatCode="0.0">
                  <c:v>65.999999999999943</c:v>
                </c:pt>
                <c:pt idx="651" formatCode="0.0">
                  <c:v>66.099999999999937</c:v>
                </c:pt>
                <c:pt idx="652" formatCode="0.0">
                  <c:v>66.199999999999932</c:v>
                </c:pt>
                <c:pt idx="653" formatCode="0.0">
                  <c:v>66.299999999999926</c:v>
                </c:pt>
                <c:pt idx="654" formatCode="0.0">
                  <c:v>66.39999999999992</c:v>
                </c:pt>
                <c:pt idx="655" formatCode="0.0">
                  <c:v>66.499999999999915</c:v>
                </c:pt>
                <c:pt idx="656" formatCode="0.0">
                  <c:v>66.599999999999909</c:v>
                </c:pt>
                <c:pt idx="657" formatCode="0.0">
                  <c:v>66.699999999999903</c:v>
                </c:pt>
                <c:pt idx="658" formatCode="0.0">
                  <c:v>66.799999999999898</c:v>
                </c:pt>
                <c:pt idx="659" formatCode="0.0">
                  <c:v>66.899999999999892</c:v>
                </c:pt>
                <c:pt idx="660" formatCode="0.0">
                  <c:v>66.999999999999886</c:v>
                </c:pt>
                <c:pt idx="661" formatCode="0.0">
                  <c:v>67.099999999999881</c:v>
                </c:pt>
                <c:pt idx="662" formatCode="0.0">
                  <c:v>67.199999999999875</c:v>
                </c:pt>
                <c:pt idx="663" formatCode="0.0">
                  <c:v>67.299999999999869</c:v>
                </c:pt>
                <c:pt idx="664" formatCode="0.0">
                  <c:v>67.399999999999864</c:v>
                </c:pt>
                <c:pt idx="665" formatCode="0.0">
                  <c:v>67.499999999999858</c:v>
                </c:pt>
                <c:pt idx="666" formatCode="0.0">
                  <c:v>67.599999999999852</c:v>
                </c:pt>
                <c:pt idx="667" formatCode="0.0">
                  <c:v>67.699999999999847</c:v>
                </c:pt>
                <c:pt idx="668" formatCode="0.0">
                  <c:v>67.799999999999841</c:v>
                </c:pt>
                <c:pt idx="669" formatCode="0.0">
                  <c:v>67.899999999999835</c:v>
                </c:pt>
                <c:pt idx="670" formatCode="0.0">
                  <c:v>67.999999999999829</c:v>
                </c:pt>
                <c:pt idx="671" formatCode="0.0">
                  <c:v>68.099999999999824</c:v>
                </c:pt>
                <c:pt idx="672" formatCode="0.0">
                  <c:v>68.199999999999818</c:v>
                </c:pt>
                <c:pt idx="673" formatCode="0.0">
                  <c:v>68.299999999999812</c:v>
                </c:pt>
                <c:pt idx="674" formatCode="0.0">
                  <c:v>68.399999999999807</c:v>
                </c:pt>
                <c:pt idx="675" formatCode="0.0">
                  <c:v>68.499999999999801</c:v>
                </c:pt>
                <c:pt idx="676" formatCode="0.0">
                  <c:v>68.599999999999795</c:v>
                </c:pt>
                <c:pt idx="677" formatCode="0.0">
                  <c:v>68.69999999999979</c:v>
                </c:pt>
                <c:pt idx="678" formatCode="0.0">
                  <c:v>68.799999999999784</c:v>
                </c:pt>
                <c:pt idx="679" formatCode="0.0">
                  <c:v>68.899999999999778</c:v>
                </c:pt>
                <c:pt idx="680" formatCode="0.0">
                  <c:v>68.999999999999773</c:v>
                </c:pt>
                <c:pt idx="681" formatCode="0.0">
                  <c:v>69.099999999999767</c:v>
                </c:pt>
                <c:pt idx="682" formatCode="0.0">
                  <c:v>69.199999999999761</c:v>
                </c:pt>
                <c:pt idx="683" formatCode="0.0">
                  <c:v>69.299999999999756</c:v>
                </c:pt>
                <c:pt idx="684" formatCode="0.0">
                  <c:v>69.39999999999975</c:v>
                </c:pt>
                <c:pt idx="685" formatCode="0.0">
                  <c:v>69.499999999999744</c:v>
                </c:pt>
                <c:pt idx="686" formatCode="0.0">
                  <c:v>69.599999999999739</c:v>
                </c:pt>
                <c:pt idx="687" formatCode="0.0">
                  <c:v>69.699999999999733</c:v>
                </c:pt>
                <c:pt idx="688" formatCode="0.0">
                  <c:v>69.799999999999727</c:v>
                </c:pt>
                <c:pt idx="689" formatCode="0.0">
                  <c:v>69.899999999999721</c:v>
                </c:pt>
                <c:pt idx="690" formatCode="0.0">
                  <c:v>69.999999999999716</c:v>
                </c:pt>
                <c:pt idx="691" formatCode="0.0">
                  <c:v>70.09999999999971</c:v>
                </c:pt>
                <c:pt idx="692" formatCode="0.0">
                  <c:v>70.199999999999704</c:v>
                </c:pt>
                <c:pt idx="693" formatCode="0.0">
                  <c:v>70.299999999999699</c:v>
                </c:pt>
                <c:pt idx="694" formatCode="0.0">
                  <c:v>70.399999999999693</c:v>
                </c:pt>
                <c:pt idx="695" formatCode="0.0">
                  <c:v>70.499999999999687</c:v>
                </c:pt>
                <c:pt idx="696" formatCode="0.0">
                  <c:v>70.599999999999682</c:v>
                </c:pt>
                <c:pt idx="697" formatCode="0.0">
                  <c:v>70.699999999999676</c:v>
                </c:pt>
                <c:pt idx="698" formatCode="0.0">
                  <c:v>70.79999999999967</c:v>
                </c:pt>
                <c:pt idx="699" formatCode="0.0">
                  <c:v>70.899999999999665</c:v>
                </c:pt>
                <c:pt idx="700" formatCode="0.0">
                  <c:v>70.999999999999659</c:v>
                </c:pt>
                <c:pt idx="701" formatCode="0.0">
                  <c:v>71.099999999999653</c:v>
                </c:pt>
                <c:pt idx="702" formatCode="0.0">
                  <c:v>71.199999999999648</c:v>
                </c:pt>
                <c:pt idx="703" formatCode="0.0">
                  <c:v>71.299999999999642</c:v>
                </c:pt>
                <c:pt idx="704" formatCode="0.0">
                  <c:v>71.399999999999636</c:v>
                </c:pt>
                <c:pt idx="705" formatCode="0.0">
                  <c:v>71.499999999999631</c:v>
                </c:pt>
                <c:pt idx="706" formatCode="0.0">
                  <c:v>71.599999999999625</c:v>
                </c:pt>
                <c:pt idx="707" formatCode="0.0">
                  <c:v>71.699999999999619</c:v>
                </c:pt>
                <c:pt idx="708" formatCode="0.0">
                  <c:v>71.799999999999613</c:v>
                </c:pt>
                <c:pt idx="709" formatCode="0.0">
                  <c:v>71.899999999999608</c:v>
                </c:pt>
                <c:pt idx="710" formatCode="0.0">
                  <c:v>71.999999999999602</c:v>
                </c:pt>
                <c:pt idx="711" formatCode="0.0">
                  <c:v>72.099999999999596</c:v>
                </c:pt>
                <c:pt idx="712" formatCode="0.0">
                  <c:v>72.199999999999591</c:v>
                </c:pt>
                <c:pt idx="713" formatCode="0.0">
                  <c:v>72.299999999999585</c:v>
                </c:pt>
                <c:pt idx="714" formatCode="0.0">
                  <c:v>72.399999999999579</c:v>
                </c:pt>
                <c:pt idx="715" formatCode="0.0">
                  <c:v>72.499999999999574</c:v>
                </c:pt>
                <c:pt idx="716" formatCode="0.0">
                  <c:v>72.599999999999568</c:v>
                </c:pt>
                <c:pt idx="717" formatCode="0.0">
                  <c:v>72.699999999999562</c:v>
                </c:pt>
                <c:pt idx="718" formatCode="0.0">
                  <c:v>72.799999999999557</c:v>
                </c:pt>
                <c:pt idx="719" formatCode="0.0">
                  <c:v>72.899999999999551</c:v>
                </c:pt>
                <c:pt idx="720" formatCode="0.0">
                  <c:v>72.999999999999545</c:v>
                </c:pt>
                <c:pt idx="721" formatCode="0.0">
                  <c:v>73.09999999999954</c:v>
                </c:pt>
                <c:pt idx="722" formatCode="0.0">
                  <c:v>73.199999999999534</c:v>
                </c:pt>
                <c:pt idx="723" formatCode="0.0">
                  <c:v>73.299999999999528</c:v>
                </c:pt>
                <c:pt idx="724" formatCode="0.0">
                  <c:v>73.399999999999523</c:v>
                </c:pt>
                <c:pt idx="725" formatCode="0.0">
                  <c:v>73.499999999999517</c:v>
                </c:pt>
                <c:pt idx="726" formatCode="0.0">
                  <c:v>73.599999999999511</c:v>
                </c:pt>
                <c:pt idx="727" formatCode="0.0">
                  <c:v>73.699999999999505</c:v>
                </c:pt>
                <c:pt idx="728" formatCode="0.0">
                  <c:v>73.7999999999995</c:v>
                </c:pt>
                <c:pt idx="729" formatCode="0.0">
                  <c:v>73.899999999999494</c:v>
                </c:pt>
                <c:pt idx="730" formatCode="0.0">
                  <c:v>73.999999999999488</c:v>
                </c:pt>
                <c:pt idx="731" formatCode="0.0">
                  <c:v>74.099999999999483</c:v>
                </c:pt>
                <c:pt idx="732" formatCode="0.0">
                  <c:v>74.199999999999477</c:v>
                </c:pt>
                <c:pt idx="733" formatCode="0.0">
                  <c:v>74.299999999999471</c:v>
                </c:pt>
                <c:pt idx="734" formatCode="0.0">
                  <c:v>74.399999999999466</c:v>
                </c:pt>
                <c:pt idx="735" formatCode="0.0">
                  <c:v>74.49999999999946</c:v>
                </c:pt>
                <c:pt idx="736" formatCode="0.0">
                  <c:v>74.599999999999454</c:v>
                </c:pt>
                <c:pt idx="737" formatCode="0.0">
                  <c:v>74.699999999999449</c:v>
                </c:pt>
                <c:pt idx="738" formatCode="0.0">
                  <c:v>74.799999999999443</c:v>
                </c:pt>
                <c:pt idx="739" formatCode="0.0">
                  <c:v>74.899999999999437</c:v>
                </c:pt>
                <c:pt idx="740" formatCode="0.0">
                  <c:v>74.999999999999432</c:v>
                </c:pt>
                <c:pt idx="741" formatCode="0.0">
                  <c:v>75.099999999999426</c:v>
                </c:pt>
                <c:pt idx="742" formatCode="0.0">
                  <c:v>75.19999999999942</c:v>
                </c:pt>
                <c:pt idx="743" formatCode="0.0">
                  <c:v>75.299999999999415</c:v>
                </c:pt>
                <c:pt idx="744" formatCode="0.0">
                  <c:v>75.399999999999409</c:v>
                </c:pt>
                <c:pt idx="745" formatCode="0.0">
                  <c:v>75.499999999999403</c:v>
                </c:pt>
                <c:pt idx="746" formatCode="0.0">
                  <c:v>75.599999999999397</c:v>
                </c:pt>
                <c:pt idx="747" formatCode="0.0">
                  <c:v>75.699999999999392</c:v>
                </c:pt>
                <c:pt idx="748" formatCode="0.0">
                  <c:v>75.799999999999386</c:v>
                </c:pt>
                <c:pt idx="749" formatCode="0.0">
                  <c:v>75.89999999999938</c:v>
                </c:pt>
                <c:pt idx="750" formatCode="0.0">
                  <c:v>75.999999999999375</c:v>
                </c:pt>
                <c:pt idx="751" formatCode="0.0">
                  <c:v>76.099999999999369</c:v>
                </c:pt>
                <c:pt idx="752" formatCode="0.0">
                  <c:v>76.199999999999363</c:v>
                </c:pt>
                <c:pt idx="753" formatCode="0.0">
                  <c:v>76.299999999999358</c:v>
                </c:pt>
                <c:pt idx="754" formatCode="0.0">
                  <c:v>76.399999999999352</c:v>
                </c:pt>
                <c:pt idx="755" formatCode="0.0">
                  <c:v>76.499999999999346</c:v>
                </c:pt>
                <c:pt idx="756" formatCode="0.0">
                  <c:v>76.599999999999341</c:v>
                </c:pt>
                <c:pt idx="757" formatCode="0.0">
                  <c:v>76.699999999999335</c:v>
                </c:pt>
                <c:pt idx="758" formatCode="0.0">
                  <c:v>76.799999999999329</c:v>
                </c:pt>
                <c:pt idx="759" formatCode="0.0">
                  <c:v>76.899999999999324</c:v>
                </c:pt>
                <c:pt idx="760" formatCode="0.0">
                  <c:v>76.999999999999318</c:v>
                </c:pt>
                <c:pt idx="761" formatCode="0.0">
                  <c:v>77.099999999999312</c:v>
                </c:pt>
                <c:pt idx="762" formatCode="0.0">
                  <c:v>77.199999999999307</c:v>
                </c:pt>
                <c:pt idx="763" formatCode="0.0">
                  <c:v>77.299999999999301</c:v>
                </c:pt>
                <c:pt idx="764" formatCode="0.0">
                  <c:v>77.399999999999295</c:v>
                </c:pt>
                <c:pt idx="765" formatCode="0.0">
                  <c:v>77.499999999999289</c:v>
                </c:pt>
                <c:pt idx="766" formatCode="0.0">
                  <c:v>77.599999999999284</c:v>
                </c:pt>
                <c:pt idx="767" formatCode="0.0">
                  <c:v>77.699999999999278</c:v>
                </c:pt>
                <c:pt idx="768" formatCode="0.0">
                  <c:v>77.799999999999272</c:v>
                </c:pt>
                <c:pt idx="769" formatCode="0.0">
                  <c:v>77.899999999999267</c:v>
                </c:pt>
                <c:pt idx="770" formatCode="0.0">
                  <c:v>77.999999999999261</c:v>
                </c:pt>
                <c:pt idx="771" formatCode="0.0">
                  <c:v>78.099999999999255</c:v>
                </c:pt>
                <c:pt idx="772" formatCode="0.0">
                  <c:v>78.19999999999925</c:v>
                </c:pt>
                <c:pt idx="773" formatCode="0.0">
                  <c:v>78.299999999999244</c:v>
                </c:pt>
                <c:pt idx="774" formatCode="0.0">
                  <c:v>78.399999999999238</c:v>
                </c:pt>
                <c:pt idx="775" formatCode="0.0">
                  <c:v>78.499999999999233</c:v>
                </c:pt>
                <c:pt idx="776" formatCode="0.0">
                  <c:v>78.599999999999227</c:v>
                </c:pt>
                <c:pt idx="777" formatCode="0.0">
                  <c:v>78.699999999999221</c:v>
                </c:pt>
                <c:pt idx="778" formatCode="0.0">
                  <c:v>78.799999999999216</c:v>
                </c:pt>
                <c:pt idx="779" formatCode="0.0">
                  <c:v>78.89999999999921</c:v>
                </c:pt>
                <c:pt idx="780" formatCode="0.0">
                  <c:v>78.999999999999204</c:v>
                </c:pt>
                <c:pt idx="781" formatCode="0.0">
                  <c:v>79.099999999999199</c:v>
                </c:pt>
                <c:pt idx="782" formatCode="0.0">
                  <c:v>79.199999999999193</c:v>
                </c:pt>
                <c:pt idx="783" formatCode="0.0">
                  <c:v>79.299999999999187</c:v>
                </c:pt>
                <c:pt idx="784" formatCode="0.0">
                  <c:v>79.399999999999181</c:v>
                </c:pt>
                <c:pt idx="785" formatCode="0.0">
                  <c:v>79.499999999999176</c:v>
                </c:pt>
                <c:pt idx="786" formatCode="0.0">
                  <c:v>79.59999999999917</c:v>
                </c:pt>
                <c:pt idx="787" formatCode="0.0">
                  <c:v>79.699999999999164</c:v>
                </c:pt>
                <c:pt idx="788" formatCode="0.0">
                  <c:v>79.799999999999159</c:v>
                </c:pt>
                <c:pt idx="789" formatCode="0.0">
                  <c:v>79.899999999999153</c:v>
                </c:pt>
                <c:pt idx="790" formatCode="0.0">
                  <c:v>79.999999999999147</c:v>
                </c:pt>
                <c:pt idx="791" formatCode="0.0">
                  <c:v>80.099999999999142</c:v>
                </c:pt>
                <c:pt idx="792" formatCode="0.0">
                  <c:v>80.199999999999136</c:v>
                </c:pt>
                <c:pt idx="793" formatCode="0.0">
                  <c:v>80.29999999999913</c:v>
                </c:pt>
                <c:pt idx="794" formatCode="0.0">
                  <c:v>80.399999999999125</c:v>
                </c:pt>
                <c:pt idx="795" formatCode="0.0">
                  <c:v>80.499999999999119</c:v>
                </c:pt>
                <c:pt idx="796" formatCode="0.0">
                  <c:v>80.599999999999113</c:v>
                </c:pt>
                <c:pt idx="797" formatCode="0.0">
                  <c:v>80.699999999999108</c:v>
                </c:pt>
                <c:pt idx="798" formatCode="0.0">
                  <c:v>80.799999999999102</c:v>
                </c:pt>
                <c:pt idx="799" formatCode="0.0">
                  <c:v>80.899999999999096</c:v>
                </c:pt>
                <c:pt idx="800" formatCode="0.0">
                  <c:v>80.999999999999091</c:v>
                </c:pt>
                <c:pt idx="801" formatCode="0.0">
                  <c:v>81.099999999999085</c:v>
                </c:pt>
                <c:pt idx="802" formatCode="0.0">
                  <c:v>81.199999999999079</c:v>
                </c:pt>
                <c:pt idx="803" formatCode="0.0">
                  <c:v>81.299999999999073</c:v>
                </c:pt>
                <c:pt idx="804" formatCode="0.0">
                  <c:v>81.399999999999068</c:v>
                </c:pt>
                <c:pt idx="805" formatCode="0.0">
                  <c:v>81.499999999999062</c:v>
                </c:pt>
                <c:pt idx="806" formatCode="0.0">
                  <c:v>81.599999999999056</c:v>
                </c:pt>
                <c:pt idx="807" formatCode="0.0">
                  <c:v>81.699999999999051</c:v>
                </c:pt>
                <c:pt idx="808" formatCode="0.0">
                  <c:v>81.799999999999045</c:v>
                </c:pt>
                <c:pt idx="809" formatCode="0.0">
                  <c:v>81.899999999999039</c:v>
                </c:pt>
                <c:pt idx="810" formatCode="0.0">
                  <c:v>81.999999999999034</c:v>
                </c:pt>
                <c:pt idx="811" formatCode="0.0">
                  <c:v>82.099999999999028</c:v>
                </c:pt>
                <c:pt idx="812" formatCode="0.0">
                  <c:v>82.199999999999022</c:v>
                </c:pt>
                <c:pt idx="813" formatCode="0.0">
                  <c:v>82.299999999999017</c:v>
                </c:pt>
                <c:pt idx="814" formatCode="0.0">
                  <c:v>82.399999999999011</c:v>
                </c:pt>
                <c:pt idx="815" formatCode="0.0">
                  <c:v>82.499999999999005</c:v>
                </c:pt>
                <c:pt idx="816" formatCode="0.0">
                  <c:v>82.599999999999</c:v>
                </c:pt>
                <c:pt idx="817" formatCode="0.0">
                  <c:v>82.699999999998994</c:v>
                </c:pt>
                <c:pt idx="818" formatCode="0.0">
                  <c:v>82.799999999998988</c:v>
                </c:pt>
                <c:pt idx="819" formatCode="0.0">
                  <c:v>82.899999999998983</c:v>
                </c:pt>
                <c:pt idx="820" formatCode="0.0">
                  <c:v>82.999999999998977</c:v>
                </c:pt>
                <c:pt idx="821" formatCode="0.0">
                  <c:v>83.099999999998971</c:v>
                </c:pt>
                <c:pt idx="822" formatCode="0.0">
                  <c:v>83.199999999998965</c:v>
                </c:pt>
                <c:pt idx="823" formatCode="0.0">
                  <c:v>83.29999999999896</c:v>
                </c:pt>
                <c:pt idx="824" formatCode="0.0">
                  <c:v>83.399999999998954</c:v>
                </c:pt>
                <c:pt idx="825" formatCode="0.0">
                  <c:v>83.499999999998948</c:v>
                </c:pt>
                <c:pt idx="826" formatCode="0.0">
                  <c:v>83.599999999998943</c:v>
                </c:pt>
                <c:pt idx="827" formatCode="0.0">
                  <c:v>83.699999999998937</c:v>
                </c:pt>
                <c:pt idx="828" formatCode="0.0">
                  <c:v>83.799999999998931</c:v>
                </c:pt>
                <c:pt idx="829" formatCode="0.0">
                  <c:v>83.899999999998926</c:v>
                </c:pt>
                <c:pt idx="830" formatCode="0.0">
                  <c:v>83.99999999999892</c:v>
                </c:pt>
                <c:pt idx="831" formatCode="0.0">
                  <c:v>84.099999999998914</c:v>
                </c:pt>
                <c:pt idx="832" formatCode="0.0">
                  <c:v>84.199999999998909</c:v>
                </c:pt>
                <c:pt idx="833" formatCode="0.0">
                  <c:v>84.299999999998903</c:v>
                </c:pt>
                <c:pt idx="834" formatCode="0.0">
                  <c:v>84.399999999998897</c:v>
                </c:pt>
                <c:pt idx="835" formatCode="0.0">
                  <c:v>84.499999999998892</c:v>
                </c:pt>
                <c:pt idx="836" formatCode="0.0">
                  <c:v>84.599999999998886</c:v>
                </c:pt>
                <c:pt idx="837" formatCode="0.0">
                  <c:v>84.69999999999888</c:v>
                </c:pt>
                <c:pt idx="838" formatCode="0.0">
                  <c:v>84.799999999998875</c:v>
                </c:pt>
                <c:pt idx="839" formatCode="0.0">
                  <c:v>84.899999999998869</c:v>
                </c:pt>
                <c:pt idx="840" formatCode="0.0">
                  <c:v>84.999999999998863</c:v>
                </c:pt>
                <c:pt idx="841" formatCode="0.0">
                  <c:v>85.099999999998857</c:v>
                </c:pt>
                <c:pt idx="842" formatCode="0.0">
                  <c:v>85.199999999998852</c:v>
                </c:pt>
                <c:pt idx="843" formatCode="0.0">
                  <c:v>85.299999999998846</c:v>
                </c:pt>
                <c:pt idx="844" formatCode="0.0">
                  <c:v>85.39999999999884</c:v>
                </c:pt>
                <c:pt idx="845" formatCode="0.0">
                  <c:v>85.499999999998835</c:v>
                </c:pt>
                <c:pt idx="846" formatCode="0.0">
                  <c:v>85.599999999998829</c:v>
                </c:pt>
                <c:pt idx="847" formatCode="0.0">
                  <c:v>85.699999999998823</c:v>
                </c:pt>
                <c:pt idx="848" formatCode="0.0">
                  <c:v>85.799999999998818</c:v>
                </c:pt>
                <c:pt idx="849" formatCode="0.0">
                  <c:v>85.899999999998812</c:v>
                </c:pt>
                <c:pt idx="850" formatCode="0.0">
                  <c:v>85.999999999998806</c:v>
                </c:pt>
                <c:pt idx="851" formatCode="0.0">
                  <c:v>86.099999999998801</c:v>
                </c:pt>
                <c:pt idx="852" formatCode="0.0">
                  <c:v>86.199999999998795</c:v>
                </c:pt>
                <c:pt idx="853" formatCode="0.0">
                  <c:v>86.299999999998789</c:v>
                </c:pt>
                <c:pt idx="854" formatCode="0.0">
                  <c:v>86.399999999998784</c:v>
                </c:pt>
                <c:pt idx="855" formatCode="0.0">
                  <c:v>86.499999999998778</c:v>
                </c:pt>
                <c:pt idx="856" formatCode="0.0">
                  <c:v>86.599999999998772</c:v>
                </c:pt>
                <c:pt idx="857" formatCode="0.0">
                  <c:v>86.699999999998766</c:v>
                </c:pt>
                <c:pt idx="858" formatCode="0.0">
                  <c:v>86.799999999998761</c:v>
                </c:pt>
                <c:pt idx="859" formatCode="0.0">
                  <c:v>86.899999999998755</c:v>
                </c:pt>
                <c:pt idx="860" formatCode="0.0">
                  <c:v>86.999999999998749</c:v>
                </c:pt>
                <c:pt idx="861" formatCode="0.0">
                  <c:v>87.099999999998744</c:v>
                </c:pt>
                <c:pt idx="862" formatCode="0.0">
                  <c:v>87.199999999998738</c:v>
                </c:pt>
                <c:pt idx="863" formatCode="0.0">
                  <c:v>87.299999999998732</c:v>
                </c:pt>
                <c:pt idx="864" formatCode="0.0">
                  <c:v>87.399999999998727</c:v>
                </c:pt>
                <c:pt idx="865" formatCode="0.0">
                  <c:v>87.499999999998721</c:v>
                </c:pt>
                <c:pt idx="866" formatCode="0.0">
                  <c:v>87.599999999998715</c:v>
                </c:pt>
                <c:pt idx="867" formatCode="0.0">
                  <c:v>87.69999999999871</c:v>
                </c:pt>
                <c:pt idx="868" formatCode="0.0">
                  <c:v>87.799999999998704</c:v>
                </c:pt>
                <c:pt idx="869" formatCode="0.0">
                  <c:v>87.899999999998698</c:v>
                </c:pt>
                <c:pt idx="870" formatCode="0.0">
                  <c:v>87.999999999998693</c:v>
                </c:pt>
                <c:pt idx="871" formatCode="0.0">
                  <c:v>88.099999999998687</c:v>
                </c:pt>
                <c:pt idx="872" formatCode="0.0">
                  <c:v>88.199999999998681</c:v>
                </c:pt>
                <c:pt idx="873" formatCode="0.0">
                  <c:v>88.299999999998676</c:v>
                </c:pt>
                <c:pt idx="874" formatCode="0.0">
                  <c:v>88.39999999999867</c:v>
                </c:pt>
                <c:pt idx="875" formatCode="0.0">
                  <c:v>88.499999999998664</c:v>
                </c:pt>
                <c:pt idx="876" formatCode="0.0">
                  <c:v>88.599999999998658</c:v>
                </c:pt>
                <c:pt idx="877" formatCode="0.0">
                  <c:v>88.699999999998653</c:v>
                </c:pt>
                <c:pt idx="878" formatCode="0.0">
                  <c:v>88.799999999998647</c:v>
                </c:pt>
                <c:pt idx="879" formatCode="0.0">
                  <c:v>88.899999999998641</c:v>
                </c:pt>
                <c:pt idx="880" formatCode="0.0">
                  <c:v>88.999999999998636</c:v>
                </c:pt>
                <c:pt idx="881" formatCode="0.0">
                  <c:v>89.09999999999863</c:v>
                </c:pt>
                <c:pt idx="882" formatCode="0.0">
                  <c:v>89.199999999998624</c:v>
                </c:pt>
                <c:pt idx="883" formatCode="0.0">
                  <c:v>89.299999999998619</c:v>
                </c:pt>
                <c:pt idx="884" formatCode="0.0">
                  <c:v>89.399999999998613</c:v>
                </c:pt>
                <c:pt idx="885" formatCode="0.0">
                  <c:v>89.499999999998607</c:v>
                </c:pt>
                <c:pt idx="886" formatCode="0.0">
                  <c:v>89.599999999998602</c:v>
                </c:pt>
                <c:pt idx="887" formatCode="0.0">
                  <c:v>89.699999999998596</c:v>
                </c:pt>
                <c:pt idx="888" formatCode="0.0">
                  <c:v>89.79999999999859</c:v>
                </c:pt>
                <c:pt idx="889" formatCode="0.0">
                  <c:v>89.899999999998585</c:v>
                </c:pt>
                <c:pt idx="890" formatCode="0.0">
                  <c:v>89.999999999998579</c:v>
                </c:pt>
                <c:pt idx="891" formatCode="0.0">
                  <c:v>90.099999999998573</c:v>
                </c:pt>
                <c:pt idx="892" formatCode="0.0">
                  <c:v>90.199999999998568</c:v>
                </c:pt>
                <c:pt idx="893" formatCode="0.0">
                  <c:v>90.299999999998562</c:v>
                </c:pt>
                <c:pt idx="894" formatCode="0.0">
                  <c:v>90.399999999998556</c:v>
                </c:pt>
                <c:pt idx="895" formatCode="0.0">
                  <c:v>90.49999999999855</c:v>
                </c:pt>
                <c:pt idx="896" formatCode="0.0">
                  <c:v>90.599999999998545</c:v>
                </c:pt>
                <c:pt idx="897" formatCode="0.0">
                  <c:v>90.699999999998539</c:v>
                </c:pt>
                <c:pt idx="898" formatCode="0.0">
                  <c:v>90.799999999998533</c:v>
                </c:pt>
                <c:pt idx="899" formatCode="0.0">
                  <c:v>90.899999999998528</c:v>
                </c:pt>
                <c:pt idx="900" formatCode="0.0">
                  <c:v>90.999999999998522</c:v>
                </c:pt>
                <c:pt idx="901" formatCode="0.0">
                  <c:v>91.099999999998516</c:v>
                </c:pt>
                <c:pt idx="902" formatCode="0.0">
                  <c:v>91.199999999998511</c:v>
                </c:pt>
                <c:pt idx="903" formatCode="0.0">
                  <c:v>91.299999999998505</c:v>
                </c:pt>
                <c:pt idx="904" formatCode="0.0">
                  <c:v>91.399999999998499</c:v>
                </c:pt>
                <c:pt idx="905" formatCode="0.0">
                  <c:v>91.499999999998494</c:v>
                </c:pt>
                <c:pt idx="906" formatCode="0.0">
                  <c:v>91.599999999998488</c:v>
                </c:pt>
                <c:pt idx="907" formatCode="0.0">
                  <c:v>91.699999999998482</c:v>
                </c:pt>
                <c:pt idx="908" formatCode="0.0">
                  <c:v>91.799999999998477</c:v>
                </c:pt>
                <c:pt idx="909" formatCode="0.0">
                  <c:v>91.899999999998471</c:v>
                </c:pt>
                <c:pt idx="910" formatCode="0.0">
                  <c:v>91.999999999998465</c:v>
                </c:pt>
                <c:pt idx="911" formatCode="0.0">
                  <c:v>92.09999999999846</c:v>
                </c:pt>
                <c:pt idx="912" formatCode="0.0">
                  <c:v>92.199999999998454</c:v>
                </c:pt>
                <c:pt idx="913" formatCode="0.0">
                  <c:v>92.299999999998448</c:v>
                </c:pt>
                <c:pt idx="914" formatCode="0.0">
                  <c:v>92.399999999998442</c:v>
                </c:pt>
                <c:pt idx="915" formatCode="0.0">
                  <c:v>92.499999999998437</c:v>
                </c:pt>
                <c:pt idx="916" formatCode="0.0">
                  <c:v>92.599999999998431</c:v>
                </c:pt>
                <c:pt idx="917" formatCode="0.0">
                  <c:v>92.699999999998425</c:v>
                </c:pt>
                <c:pt idx="918" formatCode="0.0">
                  <c:v>92.79999999999842</c:v>
                </c:pt>
                <c:pt idx="919" formatCode="0.0">
                  <c:v>92.899999999998414</c:v>
                </c:pt>
                <c:pt idx="920" formatCode="0.0">
                  <c:v>92.999999999998408</c:v>
                </c:pt>
                <c:pt idx="921" formatCode="0.0">
                  <c:v>93.099999999998403</c:v>
                </c:pt>
                <c:pt idx="922" formatCode="0.0">
                  <c:v>93.199999999998397</c:v>
                </c:pt>
                <c:pt idx="923" formatCode="0.0">
                  <c:v>93.299999999998391</c:v>
                </c:pt>
                <c:pt idx="924" formatCode="0.0">
                  <c:v>93.399999999998386</c:v>
                </c:pt>
                <c:pt idx="925" formatCode="0.0">
                  <c:v>93.49999999999838</c:v>
                </c:pt>
                <c:pt idx="926" formatCode="0.0">
                  <c:v>93.599999999998374</c:v>
                </c:pt>
                <c:pt idx="927" formatCode="0.0">
                  <c:v>93.699999999998369</c:v>
                </c:pt>
                <c:pt idx="928" formatCode="0.0">
                  <c:v>93.799999999998363</c:v>
                </c:pt>
                <c:pt idx="929" formatCode="0.0">
                  <c:v>93.899999999998357</c:v>
                </c:pt>
                <c:pt idx="930" formatCode="0.0">
                  <c:v>93.999999999998352</c:v>
                </c:pt>
                <c:pt idx="931" formatCode="0.0">
                  <c:v>94.099999999998346</c:v>
                </c:pt>
                <c:pt idx="932" formatCode="0.0">
                  <c:v>94.19999999999834</c:v>
                </c:pt>
                <c:pt idx="933" formatCode="0.0">
                  <c:v>94.299999999998334</c:v>
                </c:pt>
                <c:pt idx="934" formatCode="0.0">
                  <c:v>94.399999999998329</c:v>
                </c:pt>
                <c:pt idx="935" formatCode="0.0">
                  <c:v>94.499999999998323</c:v>
                </c:pt>
                <c:pt idx="936" formatCode="0.0">
                  <c:v>94.599999999998317</c:v>
                </c:pt>
                <c:pt idx="937" formatCode="0.0">
                  <c:v>94.699999999998312</c:v>
                </c:pt>
                <c:pt idx="938" formatCode="0.0">
                  <c:v>94.799999999998306</c:v>
                </c:pt>
                <c:pt idx="939" formatCode="0.0">
                  <c:v>94.8999999999983</c:v>
                </c:pt>
                <c:pt idx="940" formatCode="0.0">
                  <c:v>94.999999999998295</c:v>
                </c:pt>
                <c:pt idx="941" formatCode="0.0">
                  <c:v>95.099999999998289</c:v>
                </c:pt>
                <c:pt idx="942" formatCode="0.0">
                  <c:v>95.199999999998283</c:v>
                </c:pt>
                <c:pt idx="943" formatCode="0.0">
                  <c:v>95.299999999998278</c:v>
                </c:pt>
                <c:pt idx="944" formatCode="0.0">
                  <c:v>95.399999999998272</c:v>
                </c:pt>
                <c:pt idx="945" formatCode="0.0">
                  <c:v>95.499999999998266</c:v>
                </c:pt>
                <c:pt idx="946" formatCode="0.0">
                  <c:v>95.599999999998261</c:v>
                </c:pt>
                <c:pt idx="947" formatCode="0.0">
                  <c:v>95.699999999998255</c:v>
                </c:pt>
                <c:pt idx="948" formatCode="0.0">
                  <c:v>95.799999999998249</c:v>
                </c:pt>
                <c:pt idx="949" formatCode="0.0">
                  <c:v>95.899999999998244</c:v>
                </c:pt>
                <c:pt idx="950" formatCode="0.0">
                  <c:v>95.999999999998238</c:v>
                </c:pt>
                <c:pt idx="951" formatCode="0.0">
                  <c:v>96.099999999998232</c:v>
                </c:pt>
                <c:pt idx="952" formatCode="0.0">
                  <c:v>96.199999999998226</c:v>
                </c:pt>
                <c:pt idx="953" formatCode="0.0">
                  <c:v>96.299999999998221</c:v>
                </c:pt>
                <c:pt idx="954" formatCode="0.0">
                  <c:v>96.399999999998215</c:v>
                </c:pt>
                <c:pt idx="955" formatCode="0.0">
                  <c:v>96.499999999998209</c:v>
                </c:pt>
                <c:pt idx="956" formatCode="0.0">
                  <c:v>96.599999999998204</c:v>
                </c:pt>
                <c:pt idx="957" formatCode="0.0">
                  <c:v>96.699999999998198</c:v>
                </c:pt>
                <c:pt idx="958" formatCode="0.0">
                  <c:v>96.799999999998192</c:v>
                </c:pt>
                <c:pt idx="959" formatCode="0.0">
                  <c:v>96.899999999998187</c:v>
                </c:pt>
                <c:pt idx="960" formatCode="0.0">
                  <c:v>96.999999999998181</c:v>
                </c:pt>
                <c:pt idx="961" formatCode="0.0">
                  <c:v>97.099999999998175</c:v>
                </c:pt>
                <c:pt idx="962" formatCode="0.0">
                  <c:v>97.19999999999817</c:v>
                </c:pt>
                <c:pt idx="963" formatCode="0.0">
                  <c:v>97.299999999998164</c:v>
                </c:pt>
                <c:pt idx="964" formatCode="0.0">
                  <c:v>97.399999999998158</c:v>
                </c:pt>
                <c:pt idx="965" formatCode="0.0">
                  <c:v>97.499999999998153</c:v>
                </c:pt>
                <c:pt idx="966" formatCode="0.0">
                  <c:v>97.599999999998147</c:v>
                </c:pt>
                <c:pt idx="967" formatCode="0.0">
                  <c:v>97.699999999998141</c:v>
                </c:pt>
                <c:pt idx="968" formatCode="0.0">
                  <c:v>97.799999999998136</c:v>
                </c:pt>
                <c:pt idx="969" formatCode="0.0">
                  <c:v>97.89999999999813</c:v>
                </c:pt>
                <c:pt idx="970" formatCode="0.0">
                  <c:v>97.999999999998124</c:v>
                </c:pt>
                <c:pt idx="971" formatCode="0.0">
                  <c:v>98.099999999998118</c:v>
                </c:pt>
                <c:pt idx="972" formatCode="0.0">
                  <c:v>98.199999999998113</c:v>
                </c:pt>
                <c:pt idx="973" formatCode="0.0">
                  <c:v>98.299999999998107</c:v>
                </c:pt>
                <c:pt idx="974" formatCode="0.0">
                  <c:v>98.399999999998101</c:v>
                </c:pt>
                <c:pt idx="975" formatCode="0.0">
                  <c:v>98.499999999998096</c:v>
                </c:pt>
                <c:pt idx="976" formatCode="0.0">
                  <c:v>98.59999999999809</c:v>
                </c:pt>
                <c:pt idx="977" formatCode="0.0">
                  <c:v>98.699999999998084</c:v>
                </c:pt>
                <c:pt idx="978" formatCode="0.0">
                  <c:v>98.799999999998079</c:v>
                </c:pt>
                <c:pt idx="979" formatCode="0.0">
                  <c:v>98.899999999998073</c:v>
                </c:pt>
                <c:pt idx="980" formatCode="0.0">
                  <c:v>98.999999999998067</c:v>
                </c:pt>
                <c:pt idx="981" formatCode="0.0">
                  <c:v>99.099999999998062</c:v>
                </c:pt>
                <c:pt idx="982" formatCode="0.0">
                  <c:v>99.199999999998056</c:v>
                </c:pt>
                <c:pt idx="983" formatCode="0.0">
                  <c:v>99.29999999999805</c:v>
                </c:pt>
                <c:pt idx="984" formatCode="0.0">
                  <c:v>99.399999999998045</c:v>
                </c:pt>
                <c:pt idx="985" formatCode="0.0">
                  <c:v>99.499999999998039</c:v>
                </c:pt>
                <c:pt idx="986" formatCode="0.0">
                  <c:v>99.599999999998033</c:v>
                </c:pt>
                <c:pt idx="987" formatCode="0.0">
                  <c:v>99.699999999998028</c:v>
                </c:pt>
                <c:pt idx="988" formatCode="0.0">
                  <c:v>99.799999999998022</c:v>
                </c:pt>
                <c:pt idx="989" formatCode="0.0">
                  <c:v>99.899999999998016</c:v>
                </c:pt>
                <c:pt idx="990" formatCode="0.0">
                  <c:v>99.99999999999801</c:v>
                </c:pt>
                <c:pt idx="991" formatCode="0.0">
                  <c:v>100.099999999998</c:v>
                </c:pt>
                <c:pt idx="992" formatCode="0.0">
                  <c:v>100.199999999998</c:v>
                </c:pt>
                <c:pt idx="993" formatCode="0.0">
                  <c:v>100.29999999999799</c:v>
                </c:pt>
                <c:pt idx="994" formatCode="0.0">
                  <c:v>100.39999999999799</c:v>
                </c:pt>
                <c:pt idx="995" formatCode="0.0">
                  <c:v>100.49999999999798</c:v>
                </c:pt>
                <c:pt idx="996" formatCode="0.0">
                  <c:v>100.59999999999798</c:v>
                </c:pt>
                <c:pt idx="997" formatCode="0.0">
                  <c:v>100.69999999999797</c:v>
                </c:pt>
                <c:pt idx="998" formatCode="0.0">
                  <c:v>100.79999999999797</c:v>
                </c:pt>
                <c:pt idx="999" formatCode="0.0">
                  <c:v>100.89999999999796</c:v>
                </c:pt>
                <c:pt idx="1000" formatCode="0.0">
                  <c:v>100.99999999999795</c:v>
                </c:pt>
                <c:pt idx="1001" formatCode="0.0">
                  <c:v>101.09999999999795</c:v>
                </c:pt>
                <c:pt idx="1002" formatCode="0.0">
                  <c:v>101.19999999999794</c:v>
                </c:pt>
                <c:pt idx="1003" formatCode="0.0">
                  <c:v>101.29999999999794</c:v>
                </c:pt>
                <c:pt idx="1004" formatCode="0.0">
                  <c:v>101.39999999999793</c:v>
                </c:pt>
                <c:pt idx="1005" formatCode="0.0">
                  <c:v>101.49999999999793</c:v>
                </c:pt>
                <c:pt idx="1006" formatCode="0.0">
                  <c:v>101.59999999999792</c:v>
                </c:pt>
                <c:pt idx="1007" formatCode="0.0">
                  <c:v>101.69999999999791</c:v>
                </c:pt>
                <c:pt idx="1008" formatCode="0.0">
                  <c:v>101.79999999999791</c:v>
                </c:pt>
                <c:pt idx="1009" formatCode="0.0">
                  <c:v>101.8999999999979</c:v>
                </c:pt>
                <c:pt idx="1010" formatCode="0.0">
                  <c:v>101.9999999999979</c:v>
                </c:pt>
                <c:pt idx="1011" formatCode="0.0">
                  <c:v>102.09999999999789</c:v>
                </c:pt>
                <c:pt idx="1012" formatCode="0.0">
                  <c:v>102.19999999999789</c:v>
                </c:pt>
                <c:pt idx="1013" formatCode="0.0">
                  <c:v>102.29999999999788</c:v>
                </c:pt>
                <c:pt idx="1014" formatCode="0.0">
                  <c:v>102.39999999999787</c:v>
                </c:pt>
                <c:pt idx="1015" formatCode="0.0">
                  <c:v>102.49999999999787</c:v>
                </c:pt>
                <c:pt idx="1016" formatCode="0.0">
                  <c:v>102.59999999999786</c:v>
                </c:pt>
                <c:pt idx="1017" formatCode="0.0">
                  <c:v>102.69999999999786</c:v>
                </c:pt>
                <c:pt idx="1018" formatCode="0.0">
                  <c:v>102.79999999999785</c:v>
                </c:pt>
                <c:pt idx="1019" formatCode="0.0">
                  <c:v>102.89999999999785</c:v>
                </c:pt>
                <c:pt idx="1020" formatCode="0.0">
                  <c:v>102.99999999999784</c:v>
                </c:pt>
                <c:pt idx="1021" formatCode="0.0">
                  <c:v>103.09999999999783</c:v>
                </c:pt>
                <c:pt idx="1022" formatCode="0.0">
                  <c:v>103.19999999999783</c:v>
                </c:pt>
                <c:pt idx="1023" formatCode="0.0">
                  <c:v>103.29999999999782</c:v>
                </c:pt>
                <c:pt idx="1024" formatCode="0.0">
                  <c:v>103.39999999999782</c:v>
                </c:pt>
                <c:pt idx="1025" formatCode="0.0">
                  <c:v>103.49999999999781</c:v>
                </c:pt>
                <c:pt idx="1026" formatCode="0.0">
                  <c:v>103.59999999999781</c:v>
                </c:pt>
                <c:pt idx="1027" formatCode="0.0">
                  <c:v>103.6999999999978</c:v>
                </c:pt>
                <c:pt idx="1028" formatCode="0.0">
                  <c:v>103.79999999999779</c:v>
                </c:pt>
                <c:pt idx="1029" formatCode="0.0">
                  <c:v>103.89999999999779</c:v>
                </c:pt>
                <c:pt idx="1030" formatCode="0.0">
                  <c:v>103.99999999999778</c:v>
                </c:pt>
                <c:pt idx="1031" formatCode="0.0">
                  <c:v>104.09999999999778</c:v>
                </c:pt>
                <c:pt idx="1032" formatCode="0.0">
                  <c:v>104.19999999999777</c:v>
                </c:pt>
                <c:pt idx="1033" formatCode="0.0">
                  <c:v>104.29999999999777</c:v>
                </c:pt>
                <c:pt idx="1034" formatCode="0.0">
                  <c:v>104.39999999999776</c:v>
                </c:pt>
                <c:pt idx="1035" formatCode="0.0">
                  <c:v>104.49999999999775</c:v>
                </c:pt>
                <c:pt idx="1036" formatCode="0.0">
                  <c:v>104.59999999999775</c:v>
                </c:pt>
                <c:pt idx="1037" formatCode="0.0">
                  <c:v>104.69999999999774</c:v>
                </c:pt>
                <c:pt idx="1038" formatCode="0.0">
                  <c:v>104.79999999999774</c:v>
                </c:pt>
                <c:pt idx="1039" formatCode="0.0">
                  <c:v>104.89999999999773</c:v>
                </c:pt>
                <c:pt idx="1040" formatCode="0.0">
                  <c:v>104.99999999999773</c:v>
                </c:pt>
                <c:pt idx="1041" formatCode="0.0">
                  <c:v>105.09999999999772</c:v>
                </c:pt>
                <c:pt idx="1042" formatCode="0.0">
                  <c:v>105.19999999999771</c:v>
                </c:pt>
                <c:pt idx="1043" formatCode="0.0">
                  <c:v>105.29999999999771</c:v>
                </c:pt>
                <c:pt idx="1044" formatCode="0.0">
                  <c:v>105.3999999999977</c:v>
                </c:pt>
                <c:pt idx="1045" formatCode="0.0">
                  <c:v>105.4999999999977</c:v>
                </c:pt>
                <c:pt idx="1046" formatCode="0.0">
                  <c:v>105.59999999999769</c:v>
                </c:pt>
                <c:pt idx="1047" formatCode="0.0">
                  <c:v>105.69999999999769</c:v>
                </c:pt>
                <c:pt idx="1048" formatCode="0.0">
                  <c:v>105.79999999999768</c:v>
                </c:pt>
                <c:pt idx="1049" formatCode="0.0">
                  <c:v>105.89999999999768</c:v>
                </c:pt>
                <c:pt idx="1050" formatCode="0.0">
                  <c:v>105.99999999999767</c:v>
                </c:pt>
                <c:pt idx="1051" formatCode="0.0">
                  <c:v>106.09999999999766</c:v>
                </c:pt>
                <c:pt idx="1052" formatCode="0.0">
                  <c:v>106.19999999999766</c:v>
                </c:pt>
                <c:pt idx="1053" formatCode="0.0">
                  <c:v>106.29999999999765</c:v>
                </c:pt>
                <c:pt idx="1054" formatCode="0.0">
                  <c:v>106.39999999999765</c:v>
                </c:pt>
                <c:pt idx="1055" formatCode="0.0">
                  <c:v>106.49999999999764</c:v>
                </c:pt>
                <c:pt idx="1056" formatCode="0.0">
                  <c:v>106.59999999999764</c:v>
                </c:pt>
                <c:pt idx="1057" formatCode="0.0">
                  <c:v>106.69999999999763</c:v>
                </c:pt>
                <c:pt idx="1058" formatCode="0.0">
                  <c:v>106.79999999999762</c:v>
                </c:pt>
                <c:pt idx="1059" formatCode="0.0">
                  <c:v>106.89999999999762</c:v>
                </c:pt>
                <c:pt idx="1060" formatCode="0.0">
                  <c:v>106.99999999999761</c:v>
                </c:pt>
                <c:pt idx="1061" formatCode="0.0">
                  <c:v>107.09999999999761</c:v>
                </c:pt>
                <c:pt idx="1062" formatCode="0.0">
                  <c:v>107.1999999999976</c:v>
                </c:pt>
                <c:pt idx="1063" formatCode="0.0">
                  <c:v>107.2999999999976</c:v>
                </c:pt>
                <c:pt idx="1064" formatCode="0.0">
                  <c:v>107.39999999999759</c:v>
                </c:pt>
                <c:pt idx="1065" formatCode="0.0">
                  <c:v>107.49999999999758</c:v>
                </c:pt>
                <c:pt idx="1066" formatCode="0.0">
                  <c:v>107.59999999999758</c:v>
                </c:pt>
                <c:pt idx="1067" formatCode="0.0">
                  <c:v>107.69999999999757</c:v>
                </c:pt>
                <c:pt idx="1068" formatCode="0.0">
                  <c:v>107.79999999999757</c:v>
                </c:pt>
                <c:pt idx="1069" formatCode="0.0">
                  <c:v>107.89999999999756</c:v>
                </c:pt>
                <c:pt idx="1070" formatCode="0.0">
                  <c:v>107.99999999999756</c:v>
                </c:pt>
                <c:pt idx="1071" formatCode="0.0">
                  <c:v>108.09999999999755</c:v>
                </c:pt>
                <c:pt idx="1072" formatCode="0.0">
                  <c:v>108.19999999999754</c:v>
                </c:pt>
                <c:pt idx="1073" formatCode="0.0">
                  <c:v>108.29999999999754</c:v>
                </c:pt>
                <c:pt idx="1074" formatCode="0.0">
                  <c:v>108.39999999999753</c:v>
                </c:pt>
                <c:pt idx="1075" formatCode="0.0">
                  <c:v>108.49999999999753</c:v>
                </c:pt>
                <c:pt idx="1076" formatCode="0.0">
                  <c:v>108.59999999999752</c:v>
                </c:pt>
                <c:pt idx="1077" formatCode="0.0">
                  <c:v>108.69999999999752</c:v>
                </c:pt>
                <c:pt idx="1078" formatCode="0.0">
                  <c:v>108.79999999999751</c:v>
                </c:pt>
                <c:pt idx="1079" formatCode="0.0">
                  <c:v>108.8999999999975</c:v>
                </c:pt>
                <c:pt idx="1080" formatCode="0.0">
                  <c:v>108.9999999999975</c:v>
                </c:pt>
                <c:pt idx="1081" formatCode="0.0">
                  <c:v>109.09999999999749</c:v>
                </c:pt>
                <c:pt idx="1082" formatCode="0.0">
                  <c:v>109.19999999999749</c:v>
                </c:pt>
                <c:pt idx="1083" formatCode="0.0">
                  <c:v>109.29999999999748</c:v>
                </c:pt>
                <c:pt idx="1084" formatCode="0.0">
                  <c:v>109.39999999999748</c:v>
                </c:pt>
                <c:pt idx="1085" formatCode="0.0">
                  <c:v>109.49999999999747</c:v>
                </c:pt>
                <c:pt idx="1086" formatCode="0.0">
                  <c:v>109.59999999999746</c:v>
                </c:pt>
                <c:pt idx="1087" formatCode="0.0">
                  <c:v>109.69999999999746</c:v>
                </c:pt>
                <c:pt idx="1088" formatCode="0.0">
                  <c:v>109.79999999999745</c:v>
                </c:pt>
                <c:pt idx="1089" formatCode="0.0">
                  <c:v>109.89999999999745</c:v>
                </c:pt>
                <c:pt idx="1090" formatCode="0.0">
                  <c:v>109.99999999999744</c:v>
                </c:pt>
                <c:pt idx="1091" formatCode="0.0">
                  <c:v>110.09999999999744</c:v>
                </c:pt>
                <c:pt idx="1092" formatCode="0.0">
                  <c:v>110.19999999999743</c:v>
                </c:pt>
                <c:pt idx="1093" formatCode="0.0">
                  <c:v>110.29999999999742</c:v>
                </c:pt>
                <c:pt idx="1094" formatCode="0.0">
                  <c:v>110.39999999999742</c:v>
                </c:pt>
                <c:pt idx="1095" formatCode="0.0">
                  <c:v>110.49999999999741</c:v>
                </c:pt>
                <c:pt idx="1096" formatCode="0.0">
                  <c:v>110.59999999999741</c:v>
                </c:pt>
                <c:pt idx="1097" formatCode="0.0">
                  <c:v>110.6999999999974</c:v>
                </c:pt>
                <c:pt idx="1098" formatCode="0.0">
                  <c:v>110.7999999999974</c:v>
                </c:pt>
                <c:pt idx="1099" formatCode="0.0">
                  <c:v>110.89999999999739</c:v>
                </c:pt>
                <c:pt idx="1100" formatCode="0.0">
                  <c:v>110.99999999999739</c:v>
                </c:pt>
                <c:pt idx="1101" formatCode="0.0">
                  <c:v>111.09999999999738</c:v>
                </c:pt>
                <c:pt idx="1102" formatCode="0.0">
                  <c:v>111.19999999999737</c:v>
                </c:pt>
                <c:pt idx="1103" formatCode="0.0">
                  <c:v>111.29999999999737</c:v>
                </c:pt>
                <c:pt idx="1104" formatCode="0.0">
                  <c:v>111.39999999999736</c:v>
                </c:pt>
                <c:pt idx="1105" formatCode="0.0">
                  <c:v>111.49999999999736</c:v>
                </c:pt>
                <c:pt idx="1106" formatCode="0.0">
                  <c:v>111.59999999999735</c:v>
                </c:pt>
                <c:pt idx="1107" formatCode="0.0">
                  <c:v>111.69999999999735</c:v>
                </c:pt>
                <c:pt idx="1108" formatCode="0.0">
                  <c:v>111.79999999999734</c:v>
                </c:pt>
                <c:pt idx="1109" formatCode="0.0">
                  <c:v>111.89999999999733</c:v>
                </c:pt>
                <c:pt idx="1110" formatCode="0.0">
                  <c:v>111.99999999999733</c:v>
                </c:pt>
                <c:pt idx="1111" formatCode="0.0">
                  <c:v>112.09999999999732</c:v>
                </c:pt>
                <c:pt idx="1112" formatCode="0.0">
                  <c:v>112.19999999999732</c:v>
                </c:pt>
                <c:pt idx="1113" formatCode="0.0">
                  <c:v>112.29999999999731</c:v>
                </c:pt>
                <c:pt idx="1114" formatCode="0.0">
                  <c:v>112.39999999999731</c:v>
                </c:pt>
                <c:pt idx="1115" formatCode="0.0">
                  <c:v>112.4999999999973</c:v>
                </c:pt>
                <c:pt idx="1116" formatCode="0.0">
                  <c:v>112.59999999999729</c:v>
                </c:pt>
                <c:pt idx="1117" formatCode="0.0">
                  <c:v>112.69999999999729</c:v>
                </c:pt>
                <c:pt idx="1118" formatCode="0.0">
                  <c:v>112.79999999999728</c:v>
                </c:pt>
                <c:pt idx="1119" formatCode="0.0">
                  <c:v>112.89999999999728</c:v>
                </c:pt>
                <c:pt idx="1120" formatCode="0.0">
                  <c:v>112.99999999999727</c:v>
                </c:pt>
                <c:pt idx="1121" formatCode="0.0">
                  <c:v>113.09999999999727</c:v>
                </c:pt>
                <c:pt idx="1122" formatCode="0.0">
                  <c:v>113.19999999999726</c:v>
                </c:pt>
                <c:pt idx="1123" formatCode="0.0">
                  <c:v>113.29999999999725</c:v>
                </c:pt>
                <c:pt idx="1124" formatCode="0.0">
                  <c:v>113.39999999999725</c:v>
                </c:pt>
                <c:pt idx="1125" formatCode="0.0">
                  <c:v>113.49999999999724</c:v>
                </c:pt>
                <c:pt idx="1126" formatCode="0.0">
                  <c:v>113.59999999999724</c:v>
                </c:pt>
                <c:pt idx="1127" formatCode="0.0">
                  <c:v>113.69999999999723</c:v>
                </c:pt>
                <c:pt idx="1128" formatCode="0.0">
                  <c:v>113.79999999999723</c:v>
                </c:pt>
                <c:pt idx="1129" formatCode="0.0">
                  <c:v>113.89999999999722</c:v>
                </c:pt>
                <c:pt idx="1130" formatCode="0.0">
                  <c:v>113.99999999999721</c:v>
                </c:pt>
                <c:pt idx="1131" formatCode="0.0">
                  <c:v>114.09999999999721</c:v>
                </c:pt>
                <c:pt idx="1132" formatCode="0.0">
                  <c:v>114.1999999999972</c:v>
                </c:pt>
                <c:pt idx="1133" formatCode="0.0">
                  <c:v>114.2999999999972</c:v>
                </c:pt>
                <c:pt idx="1134" formatCode="0.0">
                  <c:v>114.39999999999719</c:v>
                </c:pt>
                <c:pt idx="1135" formatCode="0.0">
                  <c:v>114.49999999999719</c:v>
                </c:pt>
                <c:pt idx="1136" formatCode="0.0">
                  <c:v>114.59999999999718</c:v>
                </c:pt>
                <c:pt idx="1137" formatCode="0.0">
                  <c:v>114.69999999999717</c:v>
                </c:pt>
                <c:pt idx="1138" formatCode="0.0">
                  <c:v>114.79999999999717</c:v>
                </c:pt>
                <c:pt idx="1139" formatCode="0.0">
                  <c:v>114.89999999999716</c:v>
                </c:pt>
                <c:pt idx="1140" formatCode="0.0">
                  <c:v>114.99999999999716</c:v>
                </c:pt>
                <c:pt idx="1141" formatCode="0.0">
                  <c:v>115.09999999999715</c:v>
                </c:pt>
                <c:pt idx="1142" formatCode="0.0">
                  <c:v>115.19999999999715</c:v>
                </c:pt>
                <c:pt idx="1143" formatCode="0.0">
                  <c:v>115.29999999999714</c:v>
                </c:pt>
                <c:pt idx="1144" formatCode="0.0">
                  <c:v>115.39999999999714</c:v>
                </c:pt>
                <c:pt idx="1145" formatCode="0.0">
                  <c:v>115.49999999999713</c:v>
                </c:pt>
                <c:pt idx="1146" formatCode="0.0">
                  <c:v>115.59999999999712</c:v>
                </c:pt>
                <c:pt idx="1147" formatCode="0.0">
                  <c:v>115.69999999999712</c:v>
                </c:pt>
                <c:pt idx="1148" formatCode="0.0">
                  <c:v>115.79999999999711</c:v>
                </c:pt>
                <c:pt idx="1149" formatCode="0.0">
                  <c:v>115.89999999999711</c:v>
                </c:pt>
                <c:pt idx="1150" formatCode="0.0">
                  <c:v>115.9999999999971</c:v>
                </c:pt>
                <c:pt idx="1151" formatCode="0.0">
                  <c:v>116.0999999999971</c:v>
                </c:pt>
                <c:pt idx="1152" formatCode="0.0">
                  <c:v>116.19999999999709</c:v>
                </c:pt>
                <c:pt idx="1153" formatCode="0.0">
                  <c:v>116.29999999999708</c:v>
                </c:pt>
                <c:pt idx="1154" formatCode="0.0">
                  <c:v>116.39999999999708</c:v>
                </c:pt>
                <c:pt idx="1155" formatCode="0.0">
                  <c:v>116.49999999999707</c:v>
                </c:pt>
                <c:pt idx="1156" formatCode="0.0">
                  <c:v>116.59999999999707</c:v>
                </c:pt>
                <c:pt idx="1157" formatCode="0.0">
                  <c:v>116.69999999999706</c:v>
                </c:pt>
                <c:pt idx="1158" formatCode="0.0">
                  <c:v>116.79999999999706</c:v>
                </c:pt>
                <c:pt idx="1159" formatCode="0.0">
                  <c:v>116.89999999999705</c:v>
                </c:pt>
                <c:pt idx="1160" formatCode="0.0">
                  <c:v>116.99999999999704</c:v>
                </c:pt>
                <c:pt idx="1161" formatCode="0.0">
                  <c:v>117.09999999999704</c:v>
                </c:pt>
                <c:pt idx="1162" formatCode="0.0">
                  <c:v>117.19999999999703</c:v>
                </c:pt>
                <c:pt idx="1163" formatCode="0.0">
                  <c:v>117.29999999999703</c:v>
                </c:pt>
                <c:pt idx="1164" formatCode="0.0">
                  <c:v>117.39999999999702</c:v>
                </c:pt>
                <c:pt idx="1165" formatCode="0.0">
                  <c:v>117.49999999999702</c:v>
                </c:pt>
                <c:pt idx="1166" formatCode="0.0">
                  <c:v>117.59999999999701</c:v>
                </c:pt>
                <c:pt idx="1167" formatCode="0.0">
                  <c:v>117.699999999997</c:v>
                </c:pt>
                <c:pt idx="1168" formatCode="0.0">
                  <c:v>117.799999999997</c:v>
                </c:pt>
                <c:pt idx="1169" formatCode="0.0">
                  <c:v>117.89999999999699</c:v>
                </c:pt>
                <c:pt idx="1170" formatCode="0.0">
                  <c:v>117.99999999999699</c:v>
                </c:pt>
                <c:pt idx="1171" formatCode="0.0">
                  <c:v>118.09999999999698</c:v>
                </c:pt>
                <c:pt idx="1172" formatCode="0.0">
                  <c:v>118.19999999999698</c:v>
                </c:pt>
                <c:pt idx="1173" formatCode="0.0">
                  <c:v>118.29999999999697</c:v>
                </c:pt>
                <c:pt idx="1174" formatCode="0.0">
                  <c:v>118.39999999999696</c:v>
                </c:pt>
                <c:pt idx="1175" formatCode="0.0">
                  <c:v>118.49999999999696</c:v>
                </c:pt>
                <c:pt idx="1176" formatCode="0.0">
                  <c:v>118.59999999999695</c:v>
                </c:pt>
                <c:pt idx="1177" formatCode="0.0">
                  <c:v>118.69999999999695</c:v>
                </c:pt>
                <c:pt idx="1178" formatCode="0.0">
                  <c:v>118.79999999999694</c:v>
                </c:pt>
                <c:pt idx="1179" formatCode="0.0">
                  <c:v>118.89999999999694</c:v>
                </c:pt>
                <c:pt idx="1180" formatCode="0.0">
                  <c:v>118.99999999999693</c:v>
                </c:pt>
                <c:pt idx="1181" formatCode="0.0">
                  <c:v>119.09999999999692</c:v>
                </c:pt>
                <c:pt idx="1182" formatCode="0.0">
                  <c:v>119.19999999999692</c:v>
                </c:pt>
                <c:pt idx="1183" formatCode="0.0">
                  <c:v>119.29999999999691</c:v>
                </c:pt>
                <c:pt idx="1184" formatCode="0.0">
                  <c:v>119.39999999999691</c:v>
                </c:pt>
                <c:pt idx="1185" formatCode="0.0">
                  <c:v>119.4999999999969</c:v>
                </c:pt>
                <c:pt idx="1186" formatCode="0.0">
                  <c:v>119.5999999999969</c:v>
                </c:pt>
                <c:pt idx="1187" formatCode="0.0">
                  <c:v>119.69999999999689</c:v>
                </c:pt>
                <c:pt idx="1188" formatCode="0.0">
                  <c:v>119.79999999999688</c:v>
                </c:pt>
                <c:pt idx="1189" formatCode="0.0">
                  <c:v>119.89999999999688</c:v>
                </c:pt>
                <c:pt idx="1190" formatCode="0.0">
                  <c:v>119.99999999999687</c:v>
                </c:pt>
              </c:numCache>
            </c:numRef>
          </c:xVal>
          <c:yVal>
            <c:numRef>
              <c:f>'Tsky Data'!$B$6:$B$1196</c:f>
              <c:numCache>
                <c:formatCode>General</c:formatCode>
                <c:ptCount val="1191"/>
                <c:pt idx="0">
                  <c:v>3.9</c:v>
                </c:pt>
                <c:pt idx="1">
                  <c:v>3.9</c:v>
                </c:pt>
                <c:pt idx="2">
                  <c:v>3.9</c:v>
                </c:pt>
                <c:pt idx="3">
                  <c:v>3.9</c:v>
                </c:pt>
                <c:pt idx="4">
                  <c:v>3.9</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pt idx="36">
                  <c:v>4.0999999999999996</c:v>
                </c:pt>
                <c:pt idx="37">
                  <c:v>4.0999999999999996</c:v>
                </c:pt>
                <c:pt idx="38">
                  <c:v>4.0999999999999996</c:v>
                </c:pt>
                <c:pt idx="39">
                  <c:v>4.0999999999999996</c:v>
                </c:pt>
                <c:pt idx="40">
                  <c:v>4.0999999999999996</c:v>
                </c:pt>
                <c:pt idx="41">
                  <c:v>4.0999999999999996</c:v>
                </c:pt>
                <c:pt idx="42">
                  <c:v>4.0999999999999996</c:v>
                </c:pt>
                <c:pt idx="43">
                  <c:v>4.0999999999999996</c:v>
                </c:pt>
                <c:pt idx="44">
                  <c:v>4.0999999999999996</c:v>
                </c:pt>
                <c:pt idx="45">
                  <c:v>4.0999999999999996</c:v>
                </c:pt>
                <c:pt idx="46">
                  <c:v>4.0999999999999996</c:v>
                </c:pt>
                <c:pt idx="47">
                  <c:v>4.0999999999999996</c:v>
                </c:pt>
                <c:pt idx="48">
                  <c:v>4.0999999999999996</c:v>
                </c:pt>
                <c:pt idx="49">
                  <c:v>4.0999999999999996</c:v>
                </c:pt>
                <c:pt idx="50">
                  <c:v>4.0999999999999996</c:v>
                </c:pt>
                <c:pt idx="51">
                  <c:v>4.0999999999999996</c:v>
                </c:pt>
                <c:pt idx="52">
                  <c:v>4.0999999999999996</c:v>
                </c:pt>
                <c:pt idx="53">
                  <c:v>4.0999999999999996</c:v>
                </c:pt>
                <c:pt idx="54">
                  <c:v>4.0999999999999996</c:v>
                </c:pt>
                <c:pt idx="55">
                  <c:v>4.0999999999999996</c:v>
                </c:pt>
                <c:pt idx="56">
                  <c:v>4.0999999999999996</c:v>
                </c:pt>
                <c:pt idx="57">
                  <c:v>4.0999999999999996</c:v>
                </c:pt>
                <c:pt idx="58">
                  <c:v>4.0999999999999996</c:v>
                </c:pt>
                <c:pt idx="59">
                  <c:v>4.0999999999999996</c:v>
                </c:pt>
                <c:pt idx="60">
                  <c:v>4.0999999999999996</c:v>
                </c:pt>
                <c:pt idx="61">
                  <c:v>4.0999999999999996</c:v>
                </c:pt>
                <c:pt idx="62">
                  <c:v>4.0999999999999996</c:v>
                </c:pt>
                <c:pt idx="63">
                  <c:v>4.0999999999999996</c:v>
                </c:pt>
                <c:pt idx="64">
                  <c:v>4.0999999999999996</c:v>
                </c:pt>
                <c:pt idx="65">
                  <c:v>4.0999999999999996</c:v>
                </c:pt>
                <c:pt idx="66">
                  <c:v>4.0999999999999996</c:v>
                </c:pt>
                <c:pt idx="67">
                  <c:v>4.0999999999999996</c:v>
                </c:pt>
                <c:pt idx="68">
                  <c:v>4.0999999999999996</c:v>
                </c:pt>
                <c:pt idx="69">
                  <c:v>4.0999999999999996</c:v>
                </c:pt>
                <c:pt idx="70">
                  <c:v>4.0999999999999996</c:v>
                </c:pt>
                <c:pt idx="71">
                  <c:v>4.0999999999999996</c:v>
                </c:pt>
                <c:pt idx="72">
                  <c:v>4.0999999999999996</c:v>
                </c:pt>
                <c:pt idx="73">
                  <c:v>4.0999999999999996</c:v>
                </c:pt>
                <c:pt idx="74">
                  <c:v>4.0999999999999996</c:v>
                </c:pt>
                <c:pt idx="75">
                  <c:v>4.0999999999999996</c:v>
                </c:pt>
                <c:pt idx="76">
                  <c:v>4.2</c:v>
                </c:pt>
                <c:pt idx="77">
                  <c:v>4.2</c:v>
                </c:pt>
                <c:pt idx="78">
                  <c:v>4.2</c:v>
                </c:pt>
                <c:pt idx="79">
                  <c:v>4.2</c:v>
                </c:pt>
                <c:pt idx="80">
                  <c:v>4.2</c:v>
                </c:pt>
                <c:pt idx="81">
                  <c:v>4.2</c:v>
                </c:pt>
                <c:pt idx="82">
                  <c:v>4.2</c:v>
                </c:pt>
                <c:pt idx="83">
                  <c:v>4.2</c:v>
                </c:pt>
                <c:pt idx="84">
                  <c:v>4.2</c:v>
                </c:pt>
                <c:pt idx="85">
                  <c:v>4.2</c:v>
                </c:pt>
                <c:pt idx="86">
                  <c:v>4.2</c:v>
                </c:pt>
                <c:pt idx="87">
                  <c:v>4.2</c:v>
                </c:pt>
                <c:pt idx="88">
                  <c:v>4.2</c:v>
                </c:pt>
                <c:pt idx="89">
                  <c:v>4.2</c:v>
                </c:pt>
                <c:pt idx="90">
                  <c:v>4.2</c:v>
                </c:pt>
                <c:pt idx="91">
                  <c:v>4.2</c:v>
                </c:pt>
                <c:pt idx="92">
                  <c:v>4.2</c:v>
                </c:pt>
                <c:pt idx="93">
                  <c:v>4.2</c:v>
                </c:pt>
                <c:pt idx="94">
                  <c:v>4.2</c:v>
                </c:pt>
                <c:pt idx="95">
                  <c:v>4.2</c:v>
                </c:pt>
                <c:pt idx="96">
                  <c:v>4.2</c:v>
                </c:pt>
                <c:pt idx="97">
                  <c:v>4.2</c:v>
                </c:pt>
                <c:pt idx="98">
                  <c:v>4.2</c:v>
                </c:pt>
                <c:pt idx="99">
                  <c:v>4.2</c:v>
                </c:pt>
                <c:pt idx="100">
                  <c:v>4.2</c:v>
                </c:pt>
                <c:pt idx="101">
                  <c:v>4.3</c:v>
                </c:pt>
                <c:pt idx="102">
                  <c:v>4.3</c:v>
                </c:pt>
                <c:pt idx="103">
                  <c:v>4.3</c:v>
                </c:pt>
                <c:pt idx="104">
                  <c:v>4.3</c:v>
                </c:pt>
                <c:pt idx="105">
                  <c:v>4.3</c:v>
                </c:pt>
                <c:pt idx="106">
                  <c:v>4.3</c:v>
                </c:pt>
                <c:pt idx="107">
                  <c:v>4.3</c:v>
                </c:pt>
                <c:pt idx="108">
                  <c:v>4.3</c:v>
                </c:pt>
                <c:pt idx="109">
                  <c:v>4.3</c:v>
                </c:pt>
                <c:pt idx="110">
                  <c:v>4.3</c:v>
                </c:pt>
                <c:pt idx="111">
                  <c:v>4.3</c:v>
                </c:pt>
                <c:pt idx="112">
                  <c:v>4.3</c:v>
                </c:pt>
                <c:pt idx="113">
                  <c:v>4.3</c:v>
                </c:pt>
                <c:pt idx="114">
                  <c:v>4.3</c:v>
                </c:pt>
                <c:pt idx="115">
                  <c:v>4.3</c:v>
                </c:pt>
                <c:pt idx="116">
                  <c:v>4.3</c:v>
                </c:pt>
                <c:pt idx="117">
                  <c:v>4.3</c:v>
                </c:pt>
                <c:pt idx="118">
                  <c:v>4.3</c:v>
                </c:pt>
                <c:pt idx="119">
                  <c:v>4.3</c:v>
                </c:pt>
                <c:pt idx="120">
                  <c:v>4.4000000000000004</c:v>
                </c:pt>
                <c:pt idx="121">
                  <c:v>4.4000000000000004</c:v>
                </c:pt>
                <c:pt idx="122">
                  <c:v>4.4000000000000004</c:v>
                </c:pt>
                <c:pt idx="123">
                  <c:v>4.4000000000000004</c:v>
                </c:pt>
                <c:pt idx="124">
                  <c:v>4.4000000000000004</c:v>
                </c:pt>
                <c:pt idx="125">
                  <c:v>4.4000000000000004</c:v>
                </c:pt>
                <c:pt idx="126">
                  <c:v>4.4000000000000004</c:v>
                </c:pt>
                <c:pt idx="127">
                  <c:v>4.4000000000000004</c:v>
                </c:pt>
                <c:pt idx="128">
                  <c:v>4.4000000000000004</c:v>
                </c:pt>
                <c:pt idx="129">
                  <c:v>4.4000000000000004</c:v>
                </c:pt>
                <c:pt idx="130">
                  <c:v>4.4000000000000004</c:v>
                </c:pt>
                <c:pt idx="131">
                  <c:v>4.4000000000000004</c:v>
                </c:pt>
                <c:pt idx="132">
                  <c:v>4.4000000000000004</c:v>
                </c:pt>
                <c:pt idx="133">
                  <c:v>4.4000000000000004</c:v>
                </c:pt>
                <c:pt idx="134">
                  <c:v>4.4000000000000004</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4.5999999999999996</c:v>
                </c:pt>
                <c:pt idx="148">
                  <c:v>4.5999999999999996</c:v>
                </c:pt>
                <c:pt idx="149">
                  <c:v>4.5999999999999996</c:v>
                </c:pt>
                <c:pt idx="150">
                  <c:v>4.5999999999999996</c:v>
                </c:pt>
                <c:pt idx="151">
                  <c:v>4.5999999999999996</c:v>
                </c:pt>
                <c:pt idx="152">
                  <c:v>4.5999999999999996</c:v>
                </c:pt>
                <c:pt idx="153">
                  <c:v>4.5999999999999996</c:v>
                </c:pt>
                <c:pt idx="154">
                  <c:v>4.5999999999999996</c:v>
                </c:pt>
                <c:pt idx="155">
                  <c:v>4.5999999999999996</c:v>
                </c:pt>
                <c:pt idx="156">
                  <c:v>4.7</c:v>
                </c:pt>
                <c:pt idx="157">
                  <c:v>4.7</c:v>
                </c:pt>
                <c:pt idx="158">
                  <c:v>4.7</c:v>
                </c:pt>
                <c:pt idx="159">
                  <c:v>4.7</c:v>
                </c:pt>
                <c:pt idx="160">
                  <c:v>4.7</c:v>
                </c:pt>
                <c:pt idx="161">
                  <c:v>4.7</c:v>
                </c:pt>
                <c:pt idx="162">
                  <c:v>4.7</c:v>
                </c:pt>
                <c:pt idx="163">
                  <c:v>4.7</c:v>
                </c:pt>
                <c:pt idx="164">
                  <c:v>4.8</c:v>
                </c:pt>
                <c:pt idx="165">
                  <c:v>4.8</c:v>
                </c:pt>
                <c:pt idx="166">
                  <c:v>4.8</c:v>
                </c:pt>
                <c:pt idx="167">
                  <c:v>4.8</c:v>
                </c:pt>
                <c:pt idx="168">
                  <c:v>4.8</c:v>
                </c:pt>
                <c:pt idx="169">
                  <c:v>4.8</c:v>
                </c:pt>
                <c:pt idx="170">
                  <c:v>4.9000000000000004</c:v>
                </c:pt>
                <c:pt idx="171">
                  <c:v>4.9000000000000004</c:v>
                </c:pt>
                <c:pt idx="172">
                  <c:v>4.9000000000000004</c:v>
                </c:pt>
                <c:pt idx="173">
                  <c:v>4.9000000000000004</c:v>
                </c:pt>
                <c:pt idx="174">
                  <c:v>4.9000000000000004</c:v>
                </c:pt>
                <c:pt idx="175">
                  <c:v>5</c:v>
                </c:pt>
                <c:pt idx="176">
                  <c:v>5</c:v>
                </c:pt>
                <c:pt idx="177">
                  <c:v>5</c:v>
                </c:pt>
                <c:pt idx="178">
                  <c:v>5</c:v>
                </c:pt>
                <c:pt idx="179">
                  <c:v>5.0999999999999996</c:v>
                </c:pt>
                <c:pt idx="180">
                  <c:v>5.0999999999999996</c:v>
                </c:pt>
                <c:pt idx="181">
                  <c:v>5.0999999999999996</c:v>
                </c:pt>
                <c:pt idx="182">
                  <c:v>5.2</c:v>
                </c:pt>
                <c:pt idx="183">
                  <c:v>5.2</c:v>
                </c:pt>
                <c:pt idx="184">
                  <c:v>5.2</c:v>
                </c:pt>
                <c:pt idx="185">
                  <c:v>5.3</c:v>
                </c:pt>
                <c:pt idx="186">
                  <c:v>5.3</c:v>
                </c:pt>
                <c:pt idx="187">
                  <c:v>5.3</c:v>
                </c:pt>
                <c:pt idx="188">
                  <c:v>5.4</c:v>
                </c:pt>
                <c:pt idx="189">
                  <c:v>5.4</c:v>
                </c:pt>
                <c:pt idx="190">
                  <c:v>5.5</c:v>
                </c:pt>
                <c:pt idx="191">
                  <c:v>5.5</c:v>
                </c:pt>
                <c:pt idx="192">
                  <c:v>5.6</c:v>
                </c:pt>
                <c:pt idx="193">
                  <c:v>5.6</c:v>
                </c:pt>
                <c:pt idx="194">
                  <c:v>5.7</c:v>
                </c:pt>
                <c:pt idx="195">
                  <c:v>5.7</c:v>
                </c:pt>
                <c:pt idx="196">
                  <c:v>5.8</c:v>
                </c:pt>
                <c:pt idx="197">
                  <c:v>5.9</c:v>
                </c:pt>
                <c:pt idx="198">
                  <c:v>6</c:v>
                </c:pt>
                <c:pt idx="199">
                  <c:v>6</c:v>
                </c:pt>
                <c:pt idx="200">
                  <c:v>6.1</c:v>
                </c:pt>
                <c:pt idx="201">
                  <c:v>6.2</c:v>
                </c:pt>
                <c:pt idx="202">
                  <c:v>6.3</c:v>
                </c:pt>
                <c:pt idx="203">
                  <c:v>6.3</c:v>
                </c:pt>
                <c:pt idx="204">
                  <c:v>6.4</c:v>
                </c:pt>
                <c:pt idx="205">
                  <c:v>6.5</c:v>
                </c:pt>
                <c:pt idx="206">
                  <c:v>6.6</c:v>
                </c:pt>
                <c:pt idx="207">
                  <c:v>6.7</c:v>
                </c:pt>
                <c:pt idx="208">
                  <c:v>6.7</c:v>
                </c:pt>
                <c:pt idx="209">
                  <c:v>6.8</c:v>
                </c:pt>
                <c:pt idx="210">
                  <c:v>6.9</c:v>
                </c:pt>
                <c:pt idx="211">
                  <c:v>6.9</c:v>
                </c:pt>
                <c:pt idx="212">
                  <c:v>7</c:v>
                </c:pt>
                <c:pt idx="213">
                  <c:v>7</c:v>
                </c:pt>
                <c:pt idx="214">
                  <c:v>7</c:v>
                </c:pt>
                <c:pt idx="215">
                  <c:v>7</c:v>
                </c:pt>
                <c:pt idx="216">
                  <c:v>7</c:v>
                </c:pt>
                <c:pt idx="217">
                  <c:v>7</c:v>
                </c:pt>
                <c:pt idx="218">
                  <c:v>7</c:v>
                </c:pt>
                <c:pt idx="219">
                  <c:v>6.9</c:v>
                </c:pt>
                <c:pt idx="220">
                  <c:v>6.9</c:v>
                </c:pt>
                <c:pt idx="221">
                  <c:v>6.9</c:v>
                </c:pt>
                <c:pt idx="222">
                  <c:v>6.8</c:v>
                </c:pt>
                <c:pt idx="223">
                  <c:v>6.8</c:v>
                </c:pt>
                <c:pt idx="224">
                  <c:v>6.7</c:v>
                </c:pt>
                <c:pt idx="225">
                  <c:v>6.7</c:v>
                </c:pt>
                <c:pt idx="226">
                  <c:v>6.6</c:v>
                </c:pt>
                <c:pt idx="227">
                  <c:v>6.6</c:v>
                </c:pt>
                <c:pt idx="228">
                  <c:v>6.5</c:v>
                </c:pt>
                <c:pt idx="229">
                  <c:v>6.5</c:v>
                </c:pt>
                <c:pt idx="230">
                  <c:v>6.5</c:v>
                </c:pt>
                <c:pt idx="231">
                  <c:v>6.4</c:v>
                </c:pt>
                <c:pt idx="232">
                  <c:v>6.4</c:v>
                </c:pt>
                <c:pt idx="233">
                  <c:v>6.4</c:v>
                </c:pt>
                <c:pt idx="234">
                  <c:v>6.3</c:v>
                </c:pt>
                <c:pt idx="235">
                  <c:v>6.3</c:v>
                </c:pt>
                <c:pt idx="236">
                  <c:v>6.3</c:v>
                </c:pt>
                <c:pt idx="237">
                  <c:v>6.3</c:v>
                </c:pt>
                <c:pt idx="238">
                  <c:v>6.3</c:v>
                </c:pt>
                <c:pt idx="239">
                  <c:v>6.2</c:v>
                </c:pt>
                <c:pt idx="240">
                  <c:v>6.2</c:v>
                </c:pt>
                <c:pt idx="241">
                  <c:v>6.2</c:v>
                </c:pt>
                <c:pt idx="242">
                  <c:v>6.2</c:v>
                </c:pt>
                <c:pt idx="243">
                  <c:v>6.2</c:v>
                </c:pt>
                <c:pt idx="244">
                  <c:v>6.2</c:v>
                </c:pt>
                <c:pt idx="245">
                  <c:v>6.2</c:v>
                </c:pt>
                <c:pt idx="246">
                  <c:v>6.2</c:v>
                </c:pt>
                <c:pt idx="247">
                  <c:v>6.1</c:v>
                </c:pt>
                <c:pt idx="248">
                  <c:v>6.1</c:v>
                </c:pt>
                <c:pt idx="249">
                  <c:v>6.1</c:v>
                </c:pt>
                <c:pt idx="250">
                  <c:v>6.1</c:v>
                </c:pt>
                <c:pt idx="251">
                  <c:v>6.1</c:v>
                </c:pt>
                <c:pt idx="252">
                  <c:v>6.1</c:v>
                </c:pt>
                <c:pt idx="253">
                  <c:v>6.1</c:v>
                </c:pt>
                <c:pt idx="254">
                  <c:v>6.1</c:v>
                </c:pt>
                <c:pt idx="255">
                  <c:v>6.1</c:v>
                </c:pt>
                <c:pt idx="256">
                  <c:v>6.2</c:v>
                </c:pt>
                <c:pt idx="257">
                  <c:v>6.2</c:v>
                </c:pt>
                <c:pt idx="258">
                  <c:v>6.2</c:v>
                </c:pt>
                <c:pt idx="259">
                  <c:v>6.2</c:v>
                </c:pt>
                <c:pt idx="260">
                  <c:v>6.2</c:v>
                </c:pt>
                <c:pt idx="261">
                  <c:v>6.2</c:v>
                </c:pt>
                <c:pt idx="262">
                  <c:v>6.2</c:v>
                </c:pt>
                <c:pt idx="263">
                  <c:v>6.2</c:v>
                </c:pt>
                <c:pt idx="264">
                  <c:v>6.2</c:v>
                </c:pt>
                <c:pt idx="265">
                  <c:v>6.2</c:v>
                </c:pt>
                <c:pt idx="266">
                  <c:v>6.2</c:v>
                </c:pt>
                <c:pt idx="267">
                  <c:v>6.2</c:v>
                </c:pt>
                <c:pt idx="268">
                  <c:v>6.3</c:v>
                </c:pt>
                <c:pt idx="269">
                  <c:v>6.3</c:v>
                </c:pt>
                <c:pt idx="270">
                  <c:v>6.3</c:v>
                </c:pt>
                <c:pt idx="271">
                  <c:v>6.3</c:v>
                </c:pt>
                <c:pt idx="272">
                  <c:v>6.3</c:v>
                </c:pt>
                <c:pt idx="273">
                  <c:v>6.3</c:v>
                </c:pt>
                <c:pt idx="274">
                  <c:v>6.3</c:v>
                </c:pt>
                <c:pt idx="275">
                  <c:v>6.4</c:v>
                </c:pt>
                <c:pt idx="276">
                  <c:v>6.4</c:v>
                </c:pt>
                <c:pt idx="277">
                  <c:v>6.4</c:v>
                </c:pt>
                <c:pt idx="278">
                  <c:v>6.4</c:v>
                </c:pt>
                <c:pt idx="279">
                  <c:v>6.4</c:v>
                </c:pt>
                <c:pt idx="280">
                  <c:v>6.4</c:v>
                </c:pt>
                <c:pt idx="281">
                  <c:v>6.5</c:v>
                </c:pt>
                <c:pt idx="282">
                  <c:v>6.5</c:v>
                </c:pt>
                <c:pt idx="283">
                  <c:v>6.5</c:v>
                </c:pt>
                <c:pt idx="284">
                  <c:v>6.5</c:v>
                </c:pt>
                <c:pt idx="285">
                  <c:v>6.5</c:v>
                </c:pt>
                <c:pt idx="286">
                  <c:v>6.6</c:v>
                </c:pt>
                <c:pt idx="287">
                  <c:v>6.6</c:v>
                </c:pt>
                <c:pt idx="288">
                  <c:v>6.6</c:v>
                </c:pt>
                <c:pt idx="289">
                  <c:v>6.6</c:v>
                </c:pt>
                <c:pt idx="290">
                  <c:v>6.6</c:v>
                </c:pt>
                <c:pt idx="291">
                  <c:v>6.7</c:v>
                </c:pt>
                <c:pt idx="292">
                  <c:v>6.7</c:v>
                </c:pt>
                <c:pt idx="293">
                  <c:v>6.7</c:v>
                </c:pt>
                <c:pt idx="294">
                  <c:v>6.7</c:v>
                </c:pt>
                <c:pt idx="295">
                  <c:v>6.8</c:v>
                </c:pt>
                <c:pt idx="296">
                  <c:v>6.8</c:v>
                </c:pt>
                <c:pt idx="297">
                  <c:v>6.8</c:v>
                </c:pt>
                <c:pt idx="298">
                  <c:v>6.8</c:v>
                </c:pt>
                <c:pt idx="299">
                  <c:v>6.9</c:v>
                </c:pt>
                <c:pt idx="300">
                  <c:v>6.9</c:v>
                </c:pt>
                <c:pt idx="301">
                  <c:v>6.9</c:v>
                </c:pt>
                <c:pt idx="302">
                  <c:v>6.9</c:v>
                </c:pt>
                <c:pt idx="303">
                  <c:v>7</c:v>
                </c:pt>
                <c:pt idx="304">
                  <c:v>7</c:v>
                </c:pt>
                <c:pt idx="305">
                  <c:v>7</c:v>
                </c:pt>
                <c:pt idx="306">
                  <c:v>7</c:v>
                </c:pt>
                <c:pt idx="307">
                  <c:v>7.1</c:v>
                </c:pt>
                <c:pt idx="308">
                  <c:v>7.1</c:v>
                </c:pt>
                <c:pt idx="309">
                  <c:v>7.1</c:v>
                </c:pt>
                <c:pt idx="310">
                  <c:v>7.2</c:v>
                </c:pt>
                <c:pt idx="311">
                  <c:v>7.2</c:v>
                </c:pt>
                <c:pt idx="312">
                  <c:v>7.2</c:v>
                </c:pt>
                <c:pt idx="313">
                  <c:v>7.3</c:v>
                </c:pt>
                <c:pt idx="314">
                  <c:v>7.3</c:v>
                </c:pt>
                <c:pt idx="315">
                  <c:v>7.3</c:v>
                </c:pt>
                <c:pt idx="316">
                  <c:v>7.4</c:v>
                </c:pt>
                <c:pt idx="317">
                  <c:v>7.4</c:v>
                </c:pt>
                <c:pt idx="318">
                  <c:v>7.4</c:v>
                </c:pt>
                <c:pt idx="319">
                  <c:v>7.5</c:v>
                </c:pt>
                <c:pt idx="320">
                  <c:v>7.5</c:v>
                </c:pt>
                <c:pt idx="321">
                  <c:v>7.5</c:v>
                </c:pt>
                <c:pt idx="322">
                  <c:v>7.6</c:v>
                </c:pt>
                <c:pt idx="323">
                  <c:v>7.6</c:v>
                </c:pt>
                <c:pt idx="324">
                  <c:v>7.6</c:v>
                </c:pt>
                <c:pt idx="325">
                  <c:v>7.7</c:v>
                </c:pt>
                <c:pt idx="326">
                  <c:v>7.7</c:v>
                </c:pt>
                <c:pt idx="327">
                  <c:v>7.7</c:v>
                </c:pt>
                <c:pt idx="328">
                  <c:v>7.8</c:v>
                </c:pt>
                <c:pt idx="329">
                  <c:v>7.8</c:v>
                </c:pt>
                <c:pt idx="330">
                  <c:v>7.9</c:v>
                </c:pt>
                <c:pt idx="331">
                  <c:v>7.9</c:v>
                </c:pt>
                <c:pt idx="332">
                  <c:v>7.9</c:v>
                </c:pt>
                <c:pt idx="333">
                  <c:v>8</c:v>
                </c:pt>
                <c:pt idx="334">
                  <c:v>8</c:v>
                </c:pt>
                <c:pt idx="335">
                  <c:v>8.1</c:v>
                </c:pt>
                <c:pt idx="336">
                  <c:v>8.1</c:v>
                </c:pt>
                <c:pt idx="337">
                  <c:v>8.1</c:v>
                </c:pt>
                <c:pt idx="338">
                  <c:v>8.1999999999999993</c:v>
                </c:pt>
                <c:pt idx="339">
                  <c:v>8.1999999999999993</c:v>
                </c:pt>
                <c:pt idx="340">
                  <c:v>8.3000000000000007</c:v>
                </c:pt>
                <c:pt idx="341">
                  <c:v>8.3000000000000007</c:v>
                </c:pt>
                <c:pt idx="342">
                  <c:v>8.4</c:v>
                </c:pt>
                <c:pt idx="343">
                  <c:v>8.4</c:v>
                </c:pt>
                <c:pt idx="344">
                  <c:v>8.5</c:v>
                </c:pt>
                <c:pt idx="345">
                  <c:v>8.5</c:v>
                </c:pt>
                <c:pt idx="346">
                  <c:v>8.6</c:v>
                </c:pt>
                <c:pt idx="347">
                  <c:v>8.6</c:v>
                </c:pt>
                <c:pt idx="348">
                  <c:v>8.6999999999999993</c:v>
                </c:pt>
                <c:pt idx="349">
                  <c:v>8.6999999999999993</c:v>
                </c:pt>
                <c:pt idx="350">
                  <c:v>8.8000000000000007</c:v>
                </c:pt>
                <c:pt idx="351">
                  <c:v>8.8000000000000007</c:v>
                </c:pt>
                <c:pt idx="352">
                  <c:v>8.9</c:v>
                </c:pt>
                <c:pt idx="353">
                  <c:v>8.9</c:v>
                </c:pt>
                <c:pt idx="354">
                  <c:v>9</c:v>
                </c:pt>
                <c:pt idx="355">
                  <c:v>9</c:v>
                </c:pt>
                <c:pt idx="356">
                  <c:v>9.1</c:v>
                </c:pt>
                <c:pt idx="357">
                  <c:v>9.1</c:v>
                </c:pt>
                <c:pt idx="358">
                  <c:v>9.1999999999999993</c:v>
                </c:pt>
                <c:pt idx="359">
                  <c:v>9.1999999999999993</c:v>
                </c:pt>
                <c:pt idx="360">
                  <c:v>9.3000000000000007</c:v>
                </c:pt>
                <c:pt idx="361">
                  <c:v>9.4</c:v>
                </c:pt>
                <c:pt idx="362">
                  <c:v>9.4</c:v>
                </c:pt>
                <c:pt idx="363">
                  <c:v>9.5</c:v>
                </c:pt>
                <c:pt idx="364">
                  <c:v>9.5</c:v>
                </c:pt>
                <c:pt idx="365">
                  <c:v>9.6</c:v>
                </c:pt>
                <c:pt idx="366">
                  <c:v>9.6999999999999993</c:v>
                </c:pt>
                <c:pt idx="367">
                  <c:v>9.6999999999999993</c:v>
                </c:pt>
                <c:pt idx="368">
                  <c:v>9.8000000000000007</c:v>
                </c:pt>
                <c:pt idx="369">
                  <c:v>9.9</c:v>
                </c:pt>
                <c:pt idx="370">
                  <c:v>9.9</c:v>
                </c:pt>
                <c:pt idx="371">
                  <c:v>10</c:v>
                </c:pt>
                <c:pt idx="372">
                  <c:v>10.1</c:v>
                </c:pt>
                <c:pt idx="373">
                  <c:v>10.199999999999999</c:v>
                </c:pt>
                <c:pt idx="374">
                  <c:v>10.199999999999999</c:v>
                </c:pt>
                <c:pt idx="375">
                  <c:v>10.3</c:v>
                </c:pt>
                <c:pt idx="376">
                  <c:v>10.4</c:v>
                </c:pt>
                <c:pt idx="377">
                  <c:v>10.4</c:v>
                </c:pt>
                <c:pt idx="378">
                  <c:v>10.5</c:v>
                </c:pt>
                <c:pt idx="379">
                  <c:v>10.6</c:v>
                </c:pt>
                <c:pt idx="380">
                  <c:v>10.7</c:v>
                </c:pt>
                <c:pt idx="381">
                  <c:v>10.8</c:v>
                </c:pt>
                <c:pt idx="382">
                  <c:v>10.8</c:v>
                </c:pt>
                <c:pt idx="383">
                  <c:v>10.9</c:v>
                </c:pt>
                <c:pt idx="384">
                  <c:v>11</c:v>
                </c:pt>
                <c:pt idx="385">
                  <c:v>11.1</c:v>
                </c:pt>
                <c:pt idx="386">
                  <c:v>11.2</c:v>
                </c:pt>
                <c:pt idx="387">
                  <c:v>11.3</c:v>
                </c:pt>
                <c:pt idx="388">
                  <c:v>11.4</c:v>
                </c:pt>
                <c:pt idx="389">
                  <c:v>11.5</c:v>
                </c:pt>
                <c:pt idx="390">
                  <c:v>11.5</c:v>
                </c:pt>
                <c:pt idx="391">
                  <c:v>11.6</c:v>
                </c:pt>
                <c:pt idx="392">
                  <c:v>11.7</c:v>
                </c:pt>
                <c:pt idx="393">
                  <c:v>11.8</c:v>
                </c:pt>
                <c:pt idx="394">
                  <c:v>11.9</c:v>
                </c:pt>
                <c:pt idx="395">
                  <c:v>12</c:v>
                </c:pt>
                <c:pt idx="396">
                  <c:v>12.1</c:v>
                </c:pt>
                <c:pt idx="397">
                  <c:v>12.2</c:v>
                </c:pt>
                <c:pt idx="398">
                  <c:v>12.3</c:v>
                </c:pt>
                <c:pt idx="399">
                  <c:v>12.5</c:v>
                </c:pt>
                <c:pt idx="400">
                  <c:v>12.6</c:v>
                </c:pt>
                <c:pt idx="401">
                  <c:v>12.7</c:v>
                </c:pt>
                <c:pt idx="402">
                  <c:v>12.8</c:v>
                </c:pt>
                <c:pt idx="403">
                  <c:v>12.9</c:v>
                </c:pt>
                <c:pt idx="404">
                  <c:v>13</c:v>
                </c:pt>
                <c:pt idx="405">
                  <c:v>13.1</c:v>
                </c:pt>
                <c:pt idx="406">
                  <c:v>13.3</c:v>
                </c:pt>
                <c:pt idx="407">
                  <c:v>13.4</c:v>
                </c:pt>
                <c:pt idx="408">
                  <c:v>13.5</c:v>
                </c:pt>
                <c:pt idx="409">
                  <c:v>13.6</c:v>
                </c:pt>
                <c:pt idx="410">
                  <c:v>13.8</c:v>
                </c:pt>
                <c:pt idx="411">
                  <c:v>13.9</c:v>
                </c:pt>
                <c:pt idx="412">
                  <c:v>14</c:v>
                </c:pt>
                <c:pt idx="413">
                  <c:v>14.2</c:v>
                </c:pt>
                <c:pt idx="414">
                  <c:v>14.3</c:v>
                </c:pt>
                <c:pt idx="415">
                  <c:v>14.5</c:v>
                </c:pt>
                <c:pt idx="416">
                  <c:v>14.6</c:v>
                </c:pt>
                <c:pt idx="417">
                  <c:v>14.8</c:v>
                </c:pt>
                <c:pt idx="418">
                  <c:v>14.9</c:v>
                </c:pt>
                <c:pt idx="419">
                  <c:v>15.1</c:v>
                </c:pt>
                <c:pt idx="420">
                  <c:v>15.2</c:v>
                </c:pt>
                <c:pt idx="421">
                  <c:v>15.4</c:v>
                </c:pt>
                <c:pt idx="422">
                  <c:v>15.5</c:v>
                </c:pt>
                <c:pt idx="423">
                  <c:v>15.7</c:v>
                </c:pt>
                <c:pt idx="424">
                  <c:v>15.9</c:v>
                </c:pt>
                <c:pt idx="425">
                  <c:v>16.100000000000001</c:v>
                </c:pt>
                <c:pt idx="426">
                  <c:v>16.2</c:v>
                </c:pt>
                <c:pt idx="427">
                  <c:v>16.399999999999999</c:v>
                </c:pt>
                <c:pt idx="428">
                  <c:v>16.600000000000001</c:v>
                </c:pt>
                <c:pt idx="429">
                  <c:v>16.8</c:v>
                </c:pt>
                <c:pt idx="430">
                  <c:v>17</c:v>
                </c:pt>
                <c:pt idx="431">
                  <c:v>17.2</c:v>
                </c:pt>
                <c:pt idx="432">
                  <c:v>17.399999999999999</c:v>
                </c:pt>
                <c:pt idx="433">
                  <c:v>17.600000000000001</c:v>
                </c:pt>
                <c:pt idx="434">
                  <c:v>17.8</c:v>
                </c:pt>
                <c:pt idx="435">
                  <c:v>18</c:v>
                </c:pt>
                <c:pt idx="436">
                  <c:v>18.2</c:v>
                </c:pt>
                <c:pt idx="437">
                  <c:v>18.5</c:v>
                </c:pt>
                <c:pt idx="438">
                  <c:v>18.7</c:v>
                </c:pt>
                <c:pt idx="439">
                  <c:v>18.899999999999999</c:v>
                </c:pt>
                <c:pt idx="440">
                  <c:v>19.2</c:v>
                </c:pt>
                <c:pt idx="441">
                  <c:v>19.399999999999999</c:v>
                </c:pt>
                <c:pt idx="442">
                  <c:v>19.600000000000001</c:v>
                </c:pt>
                <c:pt idx="443">
                  <c:v>19.899999999999999</c:v>
                </c:pt>
                <c:pt idx="444">
                  <c:v>20.2</c:v>
                </c:pt>
                <c:pt idx="445">
                  <c:v>20.399999999999999</c:v>
                </c:pt>
                <c:pt idx="446">
                  <c:v>20.7</c:v>
                </c:pt>
                <c:pt idx="447">
                  <c:v>21</c:v>
                </c:pt>
                <c:pt idx="448">
                  <c:v>21.3</c:v>
                </c:pt>
                <c:pt idx="449">
                  <c:v>21.6</c:v>
                </c:pt>
                <c:pt idx="450">
                  <c:v>21.9</c:v>
                </c:pt>
                <c:pt idx="451">
                  <c:v>22.2</c:v>
                </c:pt>
                <c:pt idx="452">
                  <c:v>22.5</c:v>
                </c:pt>
                <c:pt idx="453">
                  <c:v>22.8</c:v>
                </c:pt>
                <c:pt idx="454">
                  <c:v>23.2</c:v>
                </c:pt>
                <c:pt idx="455">
                  <c:v>23.5</c:v>
                </c:pt>
                <c:pt idx="456">
                  <c:v>23.8</c:v>
                </c:pt>
                <c:pt idx="457">
                  <c:v>24.2</c:v>
                </c:pt>
                <c:pt idx="458">
                  <c:v>24.6</c:v>
                </c:pt>
                <c:pt idx="459">
                  <c:v>25</c:v>
                </c:pt>
                <c:pt idx="460">
                  <c:v>25.3</c:v>
                </c:pt>
                <c:pt idx="461">
                  <c:v>25.7</c:v>
                </c:pt>
                <c:pt idx="462">
                  <c:v>26.2</c:v>
                </c:pt>
                <c:pt idx="463">
                  <c:v>26.6</c:v>
                </c:pt>
                <c:pt idx="464">
                  <c:v>27</c:v>
                </c:pt>
                <c:pt idx="465">
                  <c:v>27.5</c:v>
                </c:pt>
                <c:pt idx="466">
                  <c:v>27.9</c:v>
                </c:pt>
                <c:pt idx="467">
                  <c:v>28.4</c:v>
                </c:pt>
                <c:pt idx="468">
                  <c:v>28.9</c:v>
                </c:pt>
                <c:pt idx="469">
                  <c:v>29.4</c:v>
                </c:pt>
                <c:pt idx="470">
                  <c:v>29.9</c:v>
                </c:pt>
                <c:pt idx="471">
                  <c:v>30.4</c:v>
                </c:pt>
                <c:pt idx="472">
                  <c:v>31</c:v>
                </c:pt>
                <c:pt idx="473">
                  <c:v>31.5</c:v>
                </c:pt>
                <c:pt idx="474">
                  <c:v>32.1</c:v>
                </c:pt>
                <c:pt idx="475">
                  <c:v>32.700000000000003</c:v>
                </c:pt>
                <c:pt idx="476">
                  <c:v>33.299999999999997</c:v>
                </c:pt>
                <c:pt idx="477">
                  <c:v>34</c:v>
                </c:pt>
                <c:pt idx="478">
                  <c:v>34.700000000000003</c:v>
                </c:pt>
                <c:pt idx="479">
                  <c:v>35.299999999999997</c:v>
                </c:pt>
                <c:pt idx="480">
                  <c:v>36</c:v>
                </c:pt>
                <c:pt idx="481">
                  <c:v>36.799999999999997</c:v>
                </c:pt>
                <c:pt idx="482">
                  <c:v>37.5</c:v>
                </c:pt>
                <c:pt idx="483">
                  <c:v>38.299999999999997</c:v>
                </c:pt>
                <c:pt idx="484">
                  <c:v>39.200000000000003</c:v>
                </c:pt>
                <c:pt idx="485">
                  <c:v>40</c:v>
                </c:pt>
                <c:pt idx="486">
                  <c:v>40.9</c:v>
                </c:pt>
                <c:pt idx="487">
                  <c:v>41.8</c:v>
                </c:pt>
                <c:pt idx="488">
                  <c:v>42.8</c:v>
                </c:pt>
                <c:pt idx="489">
                  <c:v>43.8</c:v>
                </c:pt>
                <c:pt idx="490">
                  <c:v>44.8</c:v>
                </c:pt>
                <c:pt idx="491">
                  <c:v>45.9</c:v>
                </c:pt>
                <c:pt idx="492">
                  <c:v>47</c:v>
                </c:pt>
                <c:pt idx="493">
                  <c:v>48.3</c:v>
                </c:pt>
                <c:pt idx="494">
                  <c:v>49.5</c:v>
                </c:pt>
                <c:pt idx="495">
                  <c:v>50.8</c:v>
                </c:pt>
                <c:pt idx="496">
                  <c:v>52.2</c:v>
                </c:pt>
                <c:pt idx="497">
                  <c:v>53.7</c:v>
                </c:pt>
                <c:pt idx="498">
                  <c:v>55.2</c:v>
                </c:pt>
                <c:pt idx="499">
                  <c:v>56.9</c:v>
                </c:pt>
                <c:pt idx="500">
                  <c:v>58.6</c:v>
                </c:pt>
                <c:pt idx="501">
                  <c:v>60.4</c:v>
                </c:pt>
                <c:pt idx="502">
                  <c:v>62.4</c:v>
                </c:pt>
                <c:pt idx="503">
                  <c:v>64.5</c:v>
                </c:pt>
                <c:pt idx="504">
                  <c:v>66.7</c:v>
                </c:pt>
                <c:pt idx="505">
                  <c:v>69.2</c:v>
                </c:pt>
                <c:pt idx="506">
                  <c:v>71.599999999999994</c:v>
                </c:pt>
                <c:pt idx="507">
                  <c:v>74.3</c:v>
                </c:pt>
                <c:pt idx="508">
                  <c:v>77.2</c:v>
                </c:pt>
                <c:pt idx="509">
                  <c:v>80.400000000000006</c:v>
                </c:pt>
                <c:pt idx="510">
                  <c:v>84</c:v>
                </c:pt>
                <c:pt idx="511">
                  <c:v>87.4</c:v>
                </c:pt>
                <c:pt idx="512">
                  <c:v>91</c:v>
                </c:pt>
                <c:pt idx="513">
                  <c:v>95.2</c:v>
                </c:pt>
                <c:pt idx="514">
                  <c:v>99.8</c:v>
                </c:pt>
                <c:pt idx="515">
                  <c:v>105.1</c:v>
                </c:pt>
                <c:pt idx="516">
                  <c:v>110</c:v>
                </c:pt>
                <c:pt idx="517">
                  <c:v>114.9</c:v>
                </c:pt>
                <c:pt idx="518">
                  <c:v>120.4</c:v>
                </c:pt>
                <c:pt idx="519">
                  <c:v>126.8</c:v>
                </c:pt>
                <c:pt idx="520">
                  <c:v>134.30000000000001</c:v>
                </c:pt>
                <c:pt idx="521">
                  <c:v>141.80000000000001</c:v>
                </c:pt>
                <c:pt idx="522">
                  <c:v>147.1</c:v>
                </c:pt>
                <c:pt idx="523">
                  <c:v>153.80000000000001</c:v>
                </c:pt>
                <c:pt idx="524">
                  <c:v>161.6</c:v>
                </c:pt>
                <c:pt idx="525">
                  <c:v>170.7</c:v>
                </c:pt>
                <c:pt idx="526">
                  <c:v>183.2</c:v>
                </c:pt>
                <c:pt idx="527">
                  <c:v>185.8</c:v>
                </c:pt>
                <c:pt idx="528">
                  <c:v>192.2</c:v>
                </c:pt>
                <c:pt idx="529">
                  <c:v>199.9</c:v>
                </c:pt>
                <c:pt idx="530">
                  <c:v>208.5</c:v>
                </c:pt>
                <c:pt idx="531">
                  <c:v>219.1</c:v>
                </c:pt>
                <c:pt idx="532">
                  <c:v>223.3</c:v>
                </c:pt>
                <c:pt idx="533">
                  <c:v>227.2</c:v>
                </c:pt>
                <c:pt idx="534">
                  <c:v>232.4</c:v>
                </c:pt>
                <c:pt idx="535">
                  <c:v>238.1</c:v>
                </c:pt>
                <c:pt idx="536">
                  <c:v>244.1</c:v>
                </c:pt>
                <c:pt idx="537">
                  <c:v>248.7</c:v>
                </c:pt>
                <c:pt idx="538">
                  <c:v>249.8</c:v>
                </c:pt>
                <c:pt idx="539">
                  <c:v>252</c:v>
                </c:pt>
                <c:pt idx="540">
                  <c:v>254.4</c:v>
                </c:pt>
                <c:pt idx="541">
                  <c:v>256.7</c:v>
                </c:pt>
                <c:pt idx="542">
                  <c:v>258.7</c:v>
                </c:pt>
                <c:pt idx="543">
                  <c:v>259.3</c:v>
                </c:pt>
                <c:pt idx="544">
                  <c:v>260.10000000000002</c:v>
                </c:pt>
                <c:pt idx="545">
                  <c:v>260.8</c:v>
                </c:pt>
                <c:pt idx="546">
                  <c:v>261.5</c:v>
                </c:pt>
                <c:pt idx="547">
                  <c:v>262.10000000000002</c:v>
                </c:pt>
                <c:pt idx="548">
                  <c:v>262.60000000000002</c:v>
                </c:pt>
                <c:pt idx="549">
                  <c:v>262.89999999999998</c:v>
                </c:pt>
                <c:pt idx="550">
                  <c:v>263.2</c:v>
                </c:pt>
                <c:pt idx="551">
                  <c:v>263.5</c:v>
                </c:pt>
                <c:pt idx="552">
                  <c:v>263.8</c:v>
                </c:pt>
                <c:pt idx="553">
                  <c:v>264</c:v>
                </c:pt>
                <c:pt idx="554">
                  <c:v>264.2</c:v>
                </c:pt>
                <c:pt idx="555">
                  <c:v>264.39999999999998</c:v>
                </c:pt>
                <c:pt idx="556">
                  <c:v>264.60000000000002</c:v>
                </c:pt>
                <c:pt idx="557">
                  <c:v>264.7</c:v>
                </c:pt>
                <c:pt idx="558">
                  <c:v>264.89999999999998</c:v>
                </c:pt>
                <c:pt idx="559">
                  <c:v>265</c:v>
                </c:pt>
                <c:pt idx="560">
                  <c:v>265.10000000000002</c:v>
                </c:pt>
                <c:pt idx="561">
                  <c:v>265.2</c:v>
                </c:pt>
                <c:pt idx="562">
                  <c:v>265.3</c:v>
                </c:pt>
                <c:pt idx="563">
                  <c:v>265.39999999999998</c:v>
                </c:pt>
                <c:pt idx="564">
                  <c:v>265.5</c:v>
                </c:pt>
                <c:pt idx="565">
                  <c:v>265.5</c:v>
                </c:pt>
                <c:pt idx="566">
                  <c:v>265.60000000000002</c:v>
                </c:pt>
                <c:pt idx="567">
                  <c:v>265.7</c:v>
                </c:pt>
                <c:pt idx="568">
                  <c:v>265.7</c:v>
                </c:pt>
                <c:pt idx="569">
                  <c:v>265.8</c:v>
                </c:pt>
                <c:pt idx="570">
                  <c:v>265.8</c:v>
                </c:pt>
                <c:pt idx="571">
                  <c:v>265.89999999999998</c:v>
                </c:pt>
                <c:pt idx="572">
                  <c:v>265.89999999999998</c:v>
                </c:pt>
                <c:pt idx="573">
                  <c:v>266</c:v>
                </c:pt>
                <c:pt idx="574">
                  <c:v>266</c:v>
                </c:pt>
                <c:pt idx="575">
                  <c:v>266.10000000000002</c:v>
                </c:pt>
                <c:pt idx="576">
                  <c:v>266.10000000000002</c:v>
                </c:pt>
                <c:pt idx="577">
                  <c:v>266.10000000000002</c:v>
                </c:pt>
                <c:pt idx="578">
                  <c:v>266.10000000000002</c:v>
                </c:pt>
                <c:pt idx="579">
                  <c:v>266.10000000000002</c:v>
                </c:pt>
                <c:pt idx="580">
                  <c:v>266.2</c:v>
                </c:pt>
                <c:pt idx="581">
                  <c:v>266.2</c:v>
                </c:pt>
                <c:pt idx="582">
                  <c:v>266.2</c:v>
                </c:pt>
                <c:pt idx="583">
                  <c:v>266.2</c:v>
                </c:pt>
                <c:pt idx="584">
                  <c:v>266.2</c:v>
                </c:pt>
                <c:pt idx="585">
                  <c:v>266.3</c:v>
                </c:pt>
                <c:pt idx="586">
                  <c:v>266.3</c:v>
                </c:pt>
                <c:pt idx="587">
                  <c:v>266.3</c:v>
                </c:pt>
                <c:pt idx="588">
                  <c:v>266.3</c:v>
                </c:pt>
                <c:pt idx="589">
                  <c:v>266.3</c:v>
                </c:pt>
                <c:pt idx="590">
                  <c:v>266.3</c:v>
                </c:pt>
                <c:pt idx="591">
                  <c:v>266.39999999999998</c:v>
                </c:pt>
                <c:pt idx="592">
                  <c:v>266.39999999999998</c:v>
                </c:pt>
                <c:pt idx="593">
                  <c:v>266.39999999999998</c:v>
                </c:pt>
                <c:pt idx="594">
                  <c:v>266.39999999999998</c:v>
                </c:pt>
                <c:pt idx="595">
                  <c:v>266.39999999999998</c:v>
                </c:pt>
                <c:pt idx="596">
                  <c:v>266.39999999999998</c:v>
                </c:pt>
                <c:pt idx="597">
                  <c:v>266.39999999999998</c:v>
                </c:pt>
                <c:pt idx="598">
                  <c:v>266.39999999999998</c:v>
                </c:pt>
                <c:pt idx="599">
                  <c:v>266.3</c:v>
                </c:pt>
                <c:pt idx="600">
                  <c:v>266.3</c:v>
                </c:pt>
                <c:pt idx="601">
                  <c:v>266.3</c:v>
                </c:pt>
                <c:pt idx="602">
                  <c:v>266.3</c:v>
                </c:pt>
                <c:pt idx="603">
                  <c:v>266.3</c:v>
                </c:pt>
                <c:pt idx="604">
                  <c:v>266.3</c:v>
                </c:pt>
                <c:pt idx="605">
                  <c:v>266.2</c:v>
                </c:pt>
                <c:pt idx="606">
                  <c:v>266.2</c:v>
                </c:pt>
                <c:pt idx="607">
                  <c:v>266.2</c:v>
                </c:pt>
                <c:pt idx="608">
                  <c:v>266.2</c:v>
                </c:pt>
                <c:pt idx="609">
                  <c:v>266.10000000000002</c:v>
                </c:pt>
                <c:pt idx="610">
                  <c:v>266.10000000000002</c:v>
                </c:pt>
                <c:pt idx="611">
                  <c:v>266.10000000000002</c:v>
                </c:pt>
                <c:pt idx="612">
                  <c:v>266</c:v>
                </c:pt>
                <c:pt idx="613">
                  <c:v>266</c:v>
                </c:pt>
                <c:pt idx="614">
                  <c:v>265.89999999999998</c:v>
                </c:pt>
                <c:pt idx="615">
                  <c:v>265.8</c:v>
                </c:pt>
                <c:pt idx="616">
                  <c:v>265.7</c:v>
                </c:pt>
                <c:pt idx="617">
                  <c:v>265.60000000000002</c:v>
                </c:pt>
                <c:pt idx="618">
                  <c:v>265.5</c:v>
                </c:pt>
                <c:pt idx="619">
                  <c:v>265.39999999999998</c:v>
                </c:pt>
                <c:pt idx="620">
                  <c:v>265.2</c:v>
                </c:pt>
                <c:pt idx="621">
                  <c:v>265.10000000000002</c:v>
                </c:pt>
                <c:pt idx="622">
                  <c:v>264.89999999999998</c:v>
                </c:pt>
                <c:pt idx="623">
                  <c:v>264.7</c:v>
                </c:pt>
                <c:pt idx="624">
                  <c:v>264.39999999999998</c:v>
                </c:pt>
                <c:pt idx="625">
                  <c:v>264.2</c:v>
                </c:pt>
                <c:pt idx="626">
                  <c:v>263.89999999999998</c:v>
                </c:pt>
                <c:pt idx="627">
                  <c:v>263.60000000000002</c:v>
                </c:pt>
                <c:pt idx="628">
                  <c:v>263.2</c:v>
                </c:pt>
                <c:pt idx="629">
                  <c:v>262.8</c:v>
                </c:pt>
                <c:pt idx="630">
                  <c:v>262.39999999999998</c:v>
                </c:pt>
                <c:pt idx="631">
                  <c:v>261.89999999999998</c:v>
                </c:pt>
                <c:pt idx="632">
                  <c:v>261.3</c:v>
                </c:pt>
                <c:pt idx="633">
                  <c:v>260.3</c:v>
                </c:pt>
                <c:pt idx="634">
                  <c:v>259.2</c:v>
                </c:pt>
                <c:pt idx="635">
                  <c:v>258</c:v>
                </c:pt>
                <c:pt idx="636">
                  <c:v>257</c:v>
                </c:pt>
                <c:pt idx="637">
                  <c:v>256.10000000000002</c:v>
                </c:pt>
                <c:pt idx="638">
                  <c:v>252.8</c:v>
                </c:pt>
                <c:pt idx="639">
                  <c:v>249.4</c:v>
                </c:pt>
                <c:pt idx="640">
                  <c:v>246</c:v>
                </c:pt>
                <c:pt idx="641">
                  <c:v>243</c:v>
                </c:pt>
                <c:pt idx="642">
                  <c:v>241.5</c:v>
                </c:pt>
                <c:pt idx="643">
                  <c:v>235.2</c:v>
                </c:pt>
                <c:pt idx="644">
                  <c:v>228.2</c:v>
                </c:pt>
                <c:pt idx="645">
                  <c:v>221.7</c:v>
                </c:pt>
                <c:pt idx="646">
                  <c:v>215.9</c:v>
                </c:pt>
                <c:pt idx="647">
                  <c:v>211.2</c:v>
                </c:pt>
                <c:pt idx="648">
                  <c:v>205.8</c:v>
                </c:pt>
                <c:pt idx="649">
                  <c:v>196</c:v>
                </c:pt>
                <c:pt idx="650">
                  <c:v>187.9</c:v>
                </c:pt>
                <c:pt idx="651">
                  <c:v>180.6</c:v>
                </c:pt>
                <c:pt idx="652">
                  <c:v>174.4</c:v>
                </c:pt>
                <c:pt idx="653">
                  <c:v>170.9</c:v>
                </c:pt>
                <c:pt idx="654">
                  <c:v>160.6</c:v>
                </c:pt>
                <c:pt idx="655">
                  <c:v>153</c:v>
                </c:pt>
                <c:pt idx="656">
                  <c:v>146.19999999999999</c:v>
                </c:pt>
                <c:pt idx="657">
                  <c:v>140.30000000000001</c:v>
                </c:pt>
                <c:pt idx="658">
                  <c:v>135.4</c:v>
                </c:pt>
                <c:pt idx="659">
                  <c:v>129.30000000000001</c:v>
                </c:pt>
                <c:pt idx="660">
                  <c:v>123.3</c:v>
                </c:pt>
                <c:pt idx="661">
                  <c:v>118</c:v>
                </c:pt>
                <c:pt idx="662">
                  <c:v>113.3</c:v>
                </c:pt>
                <c:pt idx="663">
                  <c:v>109.1</c:v>
                </c:pt>
                <c:pt idx="664">
                  <c:v>105.1</c:v>
                </c:pt>
                <c:pt idx="665">
                  <c:v>100.8</c:v>
                </c:pt>
                <c:pt idx="666">
                  <c:v>97</c:v>
                </c:pt>
                <c:pt idx="667">
                  <c:v>93.5</c:v>
                </c:pt>
                <c:pt idx="668">
                  <c:v>90.3</c:v>
                </c:pt>
                <c:pt idx="669">
                  <c:v>87.5</c:v>
                </c:pt>
                <c:pt idx="670">
                  <c:v>84.5</c:v>
                </c:pt>
                <c:pt idx="671">
                  <c:v>81.7</c:v>
                </c:pt>
                <c:pt idx="672">
                  <c:v>79.2</c:v>
                </c:pt>
                <c:pt idx="673">
                  <c:v>76.900000000000006</c:v>
                </c:pt>
                <c:pt idx="674">
                  <c:v>74.7</c:v>
                </c:pt>
                <c:pt idx="675">
                  <c:v>72.599999999999994</c:v>
                </c:pt>
                <c:pt idx="676">
                  <c:v>70.599999999999994</c:v>
                </c:pt>
                <c:pt idx="677">
                  <c:v>68.7</c:v>
                </c:pt>
                <c:pt idx="678">
                  <c:v>66.900000000000006</c:v>
                </c:pt>
                <c:pt idx="679">
                  <c:v>65.2</c:v>
                </c:pt>
                <c:pt idx="680">
                  <c:v>63.6</c:v>
                </c:pt>
                <c:pt idx="681">
                  <c:v>62.1</c:v>
                </c:pt>
                <c:pt idx="682">
                  <c:v>60.6</c:v>
                </c:pt>
                <c:pt idx="683">
                  <c:v>59.2</c:v>
                </c:pt>
                <c:pt idx="684">
                  <c:v>57.9</c:v>
                </c:pt>
                <c:pt idx="685">
                  <c:v>56.7</c:v>
                </c:pt>
                <c:pt idx="686">
                  <c:v>55.5</c:v>
                </c:pt>
                <c:pt idx="687">
                  <c:v>54.3</c:v>
                </c:pt>
                <c:pt idx="688">
                  <c:v>53.2</c:v>
                </c:pt>
                <c:pt idx="689">
                  <c:v>52.1</c:v>
                </c:pt>
                <c:pt idx="690">
                  <c:v>51.1</c:v>
                </c:pt>
                <c:pt idx="691">
                  <c:v>50.1</c:v>
                </c:pt>
                <c:pt idx="692">
                  <c:v>49.2</c:v>
                </c:pt>
                <c:pt idx="693">
                  <c:v>48.3</c:v>
                </c:pt>
                <c:pt idx="694">
                  <c:v>47.4</c:v>
                </c:pt>
                <c:pt idx="695">
                  <c:v>46.5</c:v>
                </c:pt>
                <c:pt idx="696">
                  <c:v>45.7</c:v>
                </c:pt>
                <c:pt idx="697">
                  <c:v>44.9</c:v>
                </c:pt>
                <c:pt idx="698">
                  <c:v>44.1</c:v>
                </c:pt>
                <c:pt idx="699">
                  <c:v>43.4</c:v>
                </c:pt>
                <c:pt idx="700">
                  <c:v>42.7</c:v>
                </c:pt>
                <c:pt idx="701">
                  <c:v>42</c:v>
                </c:pt>
                <c:pt idx="702">
                  <c:v>41.3</c:v>
                </c:pt>
                <c:pt idx="703">
                  <c:v>40.6</c:v>
                </c:pt>
                <c:pt idx="704">
                  <c:v>40</c:v>
                </c:pt>
                <c:pt idx="705">
                  <c:v>39.4</c:v>
                </c:pt>
                <c:pt idx="706">
                  <c:v>38.799999999999997</c:v>
                </c:pt>
                <c:pt idx="707">
                  <c:v>38.200000000000003</c:v>
                </c:pt>
                <c:pt idx="708">
                  <c:v>37.6</c:v>
                </c:pt>
                <c:pt idx="709">
                  <c:v>37</c:v>
                </c:pt>
                <c:pt idx="710">
                  <c:v>36.5</c:v>
                </c:pt>
                <c:pt idx="711">
                  <c:v>36</c:v>
                </c:pt>
                <c:pt idx="712">
                  <c:v>35.5</c:v>
                </c:pt>
                <c:pt idx="713">
                  <c:v>35</c:v>
                </c:pt>
                <c:pt idx="714">
                  <c:v>34.5</c:v>
                </c:pt>
                <c:pt idx="715">
                  <c:v>34</c:v>
                </c:pt>
                <c:pt idx="716">
                  <c:v>33.6</c:v>
                </c:pt>
                <c:pt idx="717">
                  <c:v>33.1</c:v>
                </c:pt>
                <c:pt idx="718">
                  <c:v>32.700000000000003</c:v>
                </c:pt>
                <c:pt idx="719">
                  <c:v>32.299999999999997</c:v>
                </c:pt>
                <c:pt idx="720">
                  <c:v>31.8</c:v>
                </c:pt>
                <c:pt idx="721">
                  <c:v>31.4</c:v>
                </c:pt>
                <c:pt idx="722">
                  <c:v>31</c:v>
                </c:pt>
                <c:pt idx="723">
                  <c:v>30.7</c:v>
                </c:pt>
                <c:pt idx="724">
                  <c:v>30.3</c:v>
                </c:pt>
                <c:pt idx="725">
                  <c:v>29.9</c:v>
                </c:pt>
                <c:pt idx="726">
                  <c:v>29.6</c:v>
                </c:pt>
                <c:pt idx="727">
                  <c:v>29.2</c:v>
                </c:pt>
                <c:pt idx="728">
                  <c:v>28.9</c:v>
                </c:pt>
                <c:pt idx="729">
                  <c:v>28.5</c:v>
                </c:pt>
                <c:pt idx="730">
                  <c:v>28.2</c:v>
                </c:pt>
                <c:pt idx="731">
                  <c:v>27.9</c:v>
                </c:pt>
                <c:pt idx="732">
                  <c:v>27.6</c:v>
                </c:pt>
                <c:pt idx="733">
                  <c:v>27.3</c:v>
                </c:pt>
                <c:pt idx="734">
                  <c:v>27</c:v>
                </c:pt>
                <c:pt idx="735">
                  <c:v>26.7</c:v>
                </c:pt>
                <c:pt idx="736">
                  <c:v>26.4</c:v>
                </c:pt>
                <c:pt idx="737">
                  <c:v>26.1</c:v>
                </c:pt>
                <c:pt idx="738">
                  <c:v>25.9</c:v>
                </c:pt>
                <c:pt idx="739">
                  <c:v>25.6</c:v>
                </c:pt>
                <c:pt idx="740">
                  <c:v>25.3</c:v>
                </c:pt>
                <c:pt idx="741">
                  <c:v>25.1</c:v>
                </c:pt>
                <c:pt idx="742">
                  <c:v>24.8</c:v>
                </c:pt>
                <c:pt idx="743">
                  <c:v>24.6</c:v>
                </c:pt>
                <c:pt idx="744">
                  <c:v>24.3</c:v>
                </c:pt>
                <c:pt idx="745">
                  <c:v>24.1</c:v>
                </c:pt>
                <c:pt idx="746">
                  <c:v>23.9</c:v>
                </c:pt>
                <c:pt idx="747">
                  <c:v>23.7</c:v>
                </c:pt>
                <c:pt idx="748">
                  <c:v>23.4</c:v>
                </c:pt>
                <c:pt idx="749">
                  <c:v>23.2</c:v>
                </c:pt>
                <c:pt idx="750">
                  <c:v>23</c:v>
                </c:pt>
                <c:pt idx="751">
                  <c:v>22.8</c:v>
                </c:pt>
                <c:pt idx="752">
                  <c:v>22.6</c:v>
                </c:pt>
                <c:pt idx="753">
                  <c:v>22.4</c:v>
                </c:pt>
                <c:pt idx="754">
                  <c:v>22.2</c:v>
                </c:pt>
                <c:pt idx="755">
                  <c:v>22</c:v>
                </c:pt>
                <c:pt idx="756">
                  <c:v>21.8</c:v>
                </c:pt>
                <c:pt idx="757">
                  <c:v>21.6</c:v>
                </c:pt>
                <c:pt idx="758">
                  <c:v>21.5</c:v>
                </c:pt>
                <c:pt idx="759">
                  <c:v>21.3</c:v>
                </c:pt>
                <c:pt idx="760">
                  <c:v>21.1</c:v>
                </c:pt>
                <c:pt idx="761">
                  <c:v>20.9</c:v>
                </c:pt>
                <c:pt idx="762">
                  <c:v>20.8</c:v>
                </c:pt>
                <c:pt idx="763">
                  <c:v>20.6</c:v>
                </c:pt>
                <c:pt idx="764">
                  <c:v>20.399999999999999</c:v>
                </c:pt>
                <c:pt idx="765">
                  <c:v>20.3</c:v>
                </c:pt>
                <c:pt idx="766">
                  <c:v>20.100000000000001</c:v>
                </c:pt>
                <c:pt idx="767">
                  <c:v>20</c:v>
                </c:pt>
                <c:pt idx="768">
                  <c:v>19.8</c:v>
                </c:pt>
                <c:pt idx="769">
                  <c:v>19.7</c:v>
                </c:pt>
                <c:pt idx="770">
                  <c:v>19.5</c:v>
                </c:pt>
                <c:pt idx="771">
                  <c:v>19.399999999999999</c:v>
                </c:pt>
                <c:pt idx="772">
                  <c:v>19.2</c:v>
                </c:pt>
                <c:pt idx="773">
                  <c:v>19.100000000000001</c:v>
                </c:pt>
                <c:pt idx="774">
                  <c:v>19</c:v>
                </c:pt>
                <c:pt idx="775">
                  <c:v>18.8</c:v>
                </c:pt>
                <c:pt idx="776">
                  <c:v>18.7</c:v>
                </c:pt>
                <c:pt idx="777">
                  <c:v>18.600000000000001</c:v>
                </c:pt>
                <c:pt idx="778">
                  <c:v>18.399999999999999</c:v>
                </c:pt>
                <c:pt idx="779">
                  <c:v>18.3</c:v>
                </c:pt>
                <c:pt idx="780">
                  <c:v>18.2</c:v>
                </c:pt>
                <c:pt idx="781">
                  <c:v>18.100000000000001</c:v>
                </c:pt>
                <c:pt idx="782">
                  <c:v>18</c:v>
                </c:pt>
                <c:pt idx="783">
                  <c:v>17.8</c:v>
                </c:pt>
                <c:pt idx="784">
                  <c:v>17.7</c:v>
                </c:pt>
                <c:pt idx="785">
                  <c:v>17.600000000000001</c:v>
                </c:pt>
                <c:pt idx="786">
                  <c:v>17.5</c:v>
                </c:pt>
                <c:pt idx="787">
                  <c:v>17.399999999999999</c:v>
                </c:pt>
                <c:pt idx="788">
                  <c:v>17.3</c:v>
                </c:pt>
                <c:pt idx="789">
                  <c:v>17.2</c:v>
                </c:pt>
                <c:pt idx="790">
                  <c:v>17.100000000000001</c:v>
                </c:pt>
                <c:pt idx="791">
                  <c:v>17</c:v>
                </c:pt>
                <c:pt idx="792">
                  <c:v>16.899999999999999</c:v>
                </c:pt>
                <c:pt idx="793">
                  <c:v>16.8</c:v>
                </c:pt>
                <c:pt idx="794">
                  <c:v>16.7</c:v>
                </c:pt>
                <c:pt idx="795">
                  <c:v>16.600000000000001</c:v>
                </c:pt>
                <c:pt idx="796">
                  <c:v>16.5</c:v>
                </c:pt>
                <c:pt idx="797">
                  <c:v>16.399999999999999</c:v>
                </c:pt>
                <c:pt idx="798">
                  <c:v>16.3</c:v>
                </c:pt>
                <c:pt idx="799">
                  <c:v>16.2</c:v>
                </c:pt>
                <c:pt idx="800">
                  <c:v>16.100000000000001</c:v>
                </c:pt>
                <c:pt idx="801">
                  <c:v>16</c:v>
                </c:pt>
                <c:pt idx="802">
                  <c:v>15.9</c:v>
                </c:pt>
                <c:pt idx="803">
                  <c:v>15.9</c:v>
                </c:pt>
                <c:pt idx="804">
                  <c:v>15.8</c:v>
                </c:pt>
                <c:pt idx="805">
                  <c:v>15.7</c:v>
                </c:pt>
                <c:pt idx="806">
                  <c:v>15.6</c:v>
                </c:pt>
                <c:pt idx="807">
                  <c:v>15.5</c:v>
                </c:pt>
                <c:pt idx="808">
                  <c:v>15.5</c:v>
                </c:pt>
                <c:pt idx="809">
                  <c:v>15.4</c:v>
                </c:pt>
                <c:pt idx="810">
                  <c:v>15.3</c:v>
                </c:pt>
                <c:pt idx="811">
                  <c:v>15.2</c:v>
                </c:pt>
                <c:pt idx="812">
                  <c:v>15.2</c:v>
                </c:pt>
                <c:pt idx="813">
                  <c:v>15.1</c:v>
                </c:pt>
                <c:pt idx="814">
                  <c:v>15</c:v>
                </c:pt>
                <c:pt idx="815">
                  <c:v>14.9</c:v>
                </c:pt>
                <c:pt idx="816">
                  <c:v>14.9</c:v>
                </c:pt>
                <c:pt idx="817">
                  <c:v>14.8</c:v>
                </c:pt>
                <c:pt idx="818">
                  <c:v>14.7</c:v>
                </c:pt>
                <c:pt idx="819">
                  <c:v>14.7</c:v>
                </c:pt>
                <c:pt idx="820">
                  <c:v>14.6</c:v>
                </c:pt>
                <c:pt idx="821">
                  <c:v>14.5</c:v>
                </c:pt>
                <c:pt idx="822">
                  <c:v>14.5</c:v>
                </c:pt>
                <c:pt idx="823">
                  <c:v>14.4</c:v>
                </c:pt>
                <c:pt idx="824">
                  <c:v>14.4</c:v>
                </c:pt>
                <c:pt idx="825">
                  <c:v>14.3</c:v>
                </c:pt>
                <c:pt idx="826">
                  <c:v>14.2</c:v>
                </c:pt>
                <c:pt idx="827">
                  <c:v>14.2</c:v>
                </c:pt>
                <c:pt idx="828">
                  <c:v>14.1</c:v>
                </c:pt>
                <c:pt idx="829">
                  <c:v>14.1</c:v>
                </c:pt>
                <c:pt idx="830">
                  <c:v>14</c:v>
                </c:pt>
                <c:pt idx="831">
                  <c:v>13.9</c:v>
                </c:pt>
                <c:pt idx="832">
                  <c:v>13.9</c:v>
                </c:pt>
                <c:pt idx="833">
                  <c:v>13.8</c:v>
                </c:pt>
                <c:pt idx="834">
                  <c:v>13.8</c:v>
                </c:pt>
                <c:pt idx="835">
                  <c:v>13.7</c:v>
                </c:pt>
                <c:pt idx="836">
                  <c:v>13.7</c:v>
                </c:pt>
                <c:pt idx="837">
                  <c:v>13.6</c:v>
                </c:pt>
                <c:pt idx="838">
                  <c:v>13.6</c:v>
                </c:pt>
                <c:pt idx="839">
                  <c:v>13.5</c:v>
                </c:pt>
                <c:pt idx="840">
                  <c:v>13.5</c:v>
                </c:pt>
                <c:pt idx="841">
                  <c:v>13.4</c:v>
                </c:pt>
                <c:pt idx="842">
                  <c:v>13.4</c:v>
                </c:pt>
                <c:pt idx="843">
                  <c:v>13.3</c:v>
                </c:pt>
                <c:pt idx="844">
                  <c:v>13.3</c:v>
                </c:pt>
                <c:pt idx="845">
                  <c:v>13.2</c:v>
                </c:pt>
                <c:pt idx="846">
                  <c:v>13.2</c:v>
                </c:pt>
                <c:pt idx="847">
                  <c:v>13.2</c:v>
                </c:pt>
                <c:pt idx="848">
                  <c:v>13.1</c:v>
                </c:pt>
                <c:pt idx="849">
                  <c:v>13.1</c:v>
                </c:pt>
                <c:pt idx="850">
                  <c:v>13</c:v>
                </c:pt>
                <c:pt idx="851">
                  <c:v>13</c:v>
                </c:pt>
                <c:pt idx="852">
                  <c:v>12.9</c:v>
                </c:pt>
                <c:pt idx="853">
                  <c:v>12.9</c:v>
                </c:pt>
                <c:pt idx="854">
                  <c:v>12.9</c:v>
                </c:pt>
                <c:pt idx="855">
                  <c:v>12.8</c:v>
                </c:pt>
                <c:pt idx="856">
                  <c:v>12.8</c:v>
                </c:pt>
                <c:pt idx="857">
                  <c:v>12.8</c:v>
                </c:pt>
                <c:pt idx="858">
                  <c:v>12.7</c:v>
                </c:pt>
                <c:pt idx="859">
                  <c:v>12.7</c:v>
                </c:pt>
                <c:pt idx="860">
                  <c:v>12.6</c:v>
                </c:pt>
                <c:pt idx="861">
                  <c:v>12.6</c:v>
                </c:pt>
                <c:pt idx="862">
                  <c:v>12.6</c:v>
                </c:pt>
                <c:pt idx="863">
                  <c:v>12.5</c:v>
                </c:pt>
                <c:pt idx="864">
                  <c:v>12.5</c:v>
                </c:pt>
                <c:pt idx="865">
                  <c:v>12.5</c:v>
                </c:pt>
                <c:pt idx="866">
                  <c:v>12.4</c:v>
                </c:pt>
                <c:pt idx="867">
                  <c:v>12.4</c:v>
                </c:pt>
                <c:pt idx="868">
                  <c:v>12.4</c:v>
                </c:pt>
                <c:pt idx="869">
                  <c:v>12.3</c:v>
                </c:pt>
                <c:pt idx="870">
                  <c:v>12.3</c:v>
                </c:pt>
                <c:pt idx="871">
                  <c:v>12.3</c:v>
                </c:pt>
                <c:pt idx="872">
                  <c:v>12.2</c:v>
                </c:pt>
                <c:pt idx="873">
                  <c:v>12.2</c:v>
                </c:pt>
                <c:pt idx="874">
                  <c:v>12.2</c:v>
                </c:pt>
                <c:pt idx="875">
                  <c:v>12.2</c:v>
                </c:pt>
                <c:pt idx="876">
                  <c:v>12.1</c:v>
                </c:pt>
                <c:pt idx="877">
                  <c:v>12.1</c:v>
                </c:pt>
                <c:pt idx="878">
                  <c:v>12.1</c:v>
                </c:pt>
                <c:pt idx="879">
                  <c:v>12</c:v>
                </c:pt>
                <c:pt idx="880">
                  <c:v>12</c:v>
                </c:pt>
                <c:pt idx="881">
                  <c:v>12</c:v>
                </c:pt>
                <c:pt idx="882">
                  <c:v>12</c:v>
                </c:pt>
                <c:pt idx="883">
                  <c:v>11.9</c:v>
                </c:pt>
                <c:pt idx="884">
                  <c:v>11.9</c:v>
                </c:pt>
                <c:pt idx="885">
                  <c:v>11.9</c:v>
                </c:pt>
                <c:pt idx="886">
                  <c:v>11.9</c:v>
                </c:pt>
                <c:pt idx="887">
                  <c:v>11.8</c:v>
                </c:pt>
                <c:pt idx="888">
                  <c:v>11.8</c:v>
                </c:pt>
                <c:pt idx="889">
                  <c:v>11.8</c:v>
                </c:pt>
                <c:pt idx="890">
                  <c:v>11.8</c:v>
                </c:pt>
                <c:pt idx="891">
                  <c:v>11.8</c:v>
                </c:pt>
                <c:pt idx="892">
                  <c:v>11.7</c:v>
                </c:pt>
                <c:pt idx="893">
                  <c:v>11.7</c:v>
                </c:pt>
                <c:pt idx="894">
                  <c:v>11.7</c:v>
                </c:pt>
                <c:pt idx="895">
                  <c:v>11.7</c:v>
                </c:pt>
                <c:pt idx="896">
                  <c:v>11.7</c:v>
                </c:pt>
                <c:pt idx="897">
                  <c:v>11.6</c:v>
                </c:pt>
                <c:pt idx="898">
                  <c:v>11.6</c:v>
                </c:pt>
                <c:pt idx="899">
                  <c:v>11.6</c:v>
                </c:pt>
                <c:pt idx="900">
                  <c:v>11.6</c:v>
                </c:pt>
                <c:pt idx="901">
                  <c:v>11.6</c:v>
                </c:pt>
                <c:pt idx="902">
                  <c:v>11.5</c:v>
                </c:pt>
                <c:pt idx="903">
                  <c:v>11.5</c:v>
                </c:pt>
                <c:pt idx="904">
                  <c:v>11.5</c:v>
                </c:pt>
                <c:pt idx="905">
                  <c:v>11.5</c:v>
                </c:pt>
                <c:pt idx="906">
                  <c:v>11.5</c:v>
                </c:pt>
                <c:pt idx="907">
                  <c:v>11.5</c:v>
                </c:pt>
                <c:pt idx="908">
                  <c:v>11.4</c:v>
                </c:pt>
                <c:pt idx="909">
                  <c:v>11.4</c:v>
                </c:pt>
                <c:pt idx="910">
                  <c:v>11.4</c:v>
                </c:pt>
                <c:pt idx="911">
                  <c:v>11.4</c:v>
                </c:pt>
                <c:pt idx="912">
                  <c:v>11.4</c:v>
                </c:pt>
                <c:pt idx="913">
                  <c:v>11.4</c:v>
                </c:pt>
                <c:pt idx="914">
                  <c:v>11.4</c:v>
                </c:pt>
                <c:pt idx="915">
                  <c:v>11.3</c:v>
                </c:pt>
                <c:pt idx="916">
                  <c:v>11.3</c:v>
                </c:pt>
                <c:pt idx="917">
                  <c:v>11.3</c:v>
                </c:pt>
                <c:pt idx="918">
                  <c:v>11.3</c:v>
                </c:pt>
                <c:pt idx="919">
                  <c:v>11.3</c:v>
                </c:pt>
                <c:pt idx="920">
                  <c:v>11.3</c:v>
                </c:pt>
                <c:pt idx="921">
                  <c:v>11.3</c:v>
                </c:pt>
                <c:pt idx="922">
                  <c:v>11.3</c:v>
                </c:pt>
                <c:pt idx="923">
                  <c:v>11.2</c:v>
                </c:pt>
                <c:pt idx="924">
                  <c:v>11.2</c:v>
                </c:pt>
                <c:pt idx="925">
                  <c:v>11.2</c:v>
                </c:pt>
                <c:pt idx="926">
                  <c:v>11.2</c:v>
                </c:pt>
                <c:pt idx="927">
                  <c:v>11.2</c:v>
                </c:pt>
                <c:pt idx="928">
                  <c:v>11.2</c:v>
                </c:pt>
                <c:pt idx="929">
                  <c:v>11.2</c:v>
                </c:pt>
                <c:pt idx="930">
                  <c:v>11.2</c:v>
                </c:pt>
                <c:pt idx="931">
                  <c:v>11.2</c:v>
                </c:pt>
                <c:pt idx="932">
                  <c:v>11.2</c:v>
                </c:pt>
                <c:pt idx="933">
                  <c:v>11.2</c:v>
                </c:pt>
                <c:pt idx="934">
                  <c:v>11.1</c:v>
                </c:pt>
                <c:pt idx="935">
                  <c:v>11.1</c:v>
                </c:pt>
                <c:pt idx="936">
                  <c:v>11.1</c:v>
                </c:pt>
                <c:pt idx="937">
                  <c:v>11.1</c:v>
                </c:pt>
                <c:pt idx="938">
                  <c:v>11.1</c:v>
                </c:pt>
                <c:pt idx="939">
                  <c:v>11.1</c:v>
                </c:pt>
                <c:pt idx="940">
                  <c:v>11.1</c:v>
                </c:pt>
                <c:pt idx="941">
                  <c:v>11.1</c:v>
                </c:pt>
                <c:pt idx="942">
                  <c:v>11.1</c:v>
                </c:pt>
                <c:pt idx="943">
                  <c:v>11.1</c:v>
                </c:pt>
                <c:pt idx="944">
                  <c:v>11.1</c:v>
                </c:pt>
                <c:pt idx="945">
                  <c:v>11.1</c:v>
                </c:pt>
                <c:pt idx="946">
                  <c:v>11.1</c:v>
                </c:pt>
                <c:pt idx="947">
                  <c:v>11.1</c:v>
                </c:pt>
                <c:pt idx="948">
                  <c:v>11.1</c:v>
                </c:pt>
                <c:pt idx="949">
                  <c:v>11.1</c:v>
                </c:pt>
                <c:pt idx="950">
                  <c:v>11.1</c:v>
                </c:pt>
                <c:pt idx="951">
                  <c:v>11.1</c:v>
                </c:pt>
                <c:pt idx="952">
                  <c:v>11.1</c:v>
                </c:pt>
                <c:pt idx="953">
                  <c:v>11.1</c:v>
                </c:pt>
                <c:pt idx="954">
                  <c:v>11.1</c:v>
                </c:pt>
                <c:pt idx="955">
                  <c:v>11.1</c:v>
                </c:pt>
                <c:pt idx="956">
                  <c:v>11.1</c:v>
                </c:pt>
                <c:pt idx="957">
                  <c:v>11.1</c:v>
                </c:pt>
                <c:pt idx="958">
                  <c:v>11.1</c:v>
                </c:pt>
                <c:pt idx="959">
                  <c:v>11.1</c:v>
                </c:pt>
                <c:pt idx="960">
                  <c:v>11.1</c:v>
                </c:pt>
                <c:pt idx="961">
                  <c:v>11.1</c:v>
                </c:pt>
                <c:pt idx="962">
                  <c:v>11.1</c:v>
                </c:pt>
                <c:pt idx="963">
                  <c:v>11.1</c:v>
                </c:pt>
                <c:pt idx="964">
                  <c:v>11.1</c:v>
                </c:pt>
                <c:pt idx="965">
                  <c:v>11.1</c:v>
                </c:pt>
                <c:pt idx="966">
                  <c:v>11.1</c:v>
                </c:pt>
                <c:pt idx="967">
                  <c:v>11.1</c:v>
                </c:pt>
                <c:pt idx="968">
                  <c:v>11.1</c:v>
                </c:pt>
                <c:pt idx="969">
                  <c:v>11.1</c:v>
                </c:pt>
                <c:pt idx="970">
                  <c:v>11.1</c:v>
                </c:pt>
                <c:pt idx="971">
                  <c:v>11.1</c:v>
                </c:pt>
                <c:pt idx="972">
                  <c:v>11.1</c:v>
                </c:pt>
                <c:pt idx="973">
                  <c:v>11.1</c:v>
                </c:pt>
                <c:pt idx="974">
                  <c:v>11.1</c:v>
                </c:pt>
                <c:pt idx="975">
                  <c:v>11.1</c:v>
                </c:pt>
                <c:pt idx="976">
                  <c:v>11.2</c:v>
                </c:pt>
                <c:pt idx="977">
                  <c:v>11.2</c:v>
                </c:pt>
                <c:pt idx="978">
                  <c:v>11.2</c:v>
                </c:pt>
                <c:pt idx="979">
                  <c:v>11.2</c:v>
                </c:pt>
                <c:pt idx="980">
                  <c:v>11.2</c:v>
                </c:pt>
                <c:pt idx="981">
                  <c:v>11.2</c:v>
                </c:pt>
                <c:pt idx="982">
                  <c:v>11.2</c:v>
                </c:pt>
                <c:pt idx="983">
                  <c:v>11.2</c:v>
                </c:pt>
                <c:pt idx="984">
                  <c:v>11.2</c:v>
                </c:pt>
                <c:pt idx="985">
                  <c:v>11.2</c:v>
                </c:pt>
                <c:pt idx="986">
                  <c:v>11.2</c:v>
                </c:pt>
                <c:pt idx="987">
                  <c:v>11.3</c:v>
                </c:pt>
                <c:pt idx="988">
                  <c:v>11.3</c:v>
                </c:pt>
                <c:pt idx="989">
                  <c:v>11.3</c:v>
                </c:pt>
                <c:pt idx="990">
                  <c:v>11.3</c:v>
                </c:pt>
                <c:pt idx="991">
                  <c:v>11.3</c:v>
                </c:pt>
                <c:pt idx="992">
                  <c:v>11.3</c:v>
                </c:pt>
                <c:pt idx="993">
                  <c:v>11.3</c:v>
                </c:pt>
                <c:pt idx="994">
                  <c:v>11.4</c:v>
                </c:pt>
                <c:pt idx="995">
                  <c:v>11.4</c:v>
                </c:pt>
                <c:pt idx="996">
                  <c:v>11.4</c:v>
                </c:pt>
                <c:pt idx="997">
                  <c:v>11.4</c:v>
                </c:pt>
                <c:pt idx="998">
                  <c:v>11.4</c:v>
                </c:pt>
                <c:pt idx="999">
                  <c:v>11.4</c:v>
                </c:pt>
                <c:pt idx="1000">
                  <c:v>11.5</c:v>
                </c:pt>
                <c:pt idx="1001">
                  <c:v>11.5</c:v>
                </c:pt>
                <c:pt idx="1002">
                  <c:v>11.5</c:v>
                </c:pt>
                <c:pt idx="1003">
                  <c:v>11.5</c:v>
                </c:pt>
                <c:pt idx="1004">
                  <c:v>11.5</c:v>
                </c:pt>
                <c:pt idx="1005">
                  <c:v>11.6</c:v>
                </c:pt>
                <c:pt idx="1006">
                  <c:v>11.6</c:v>
                </c:pt>
                <c:pt idx="1007">
                  <c:v>11.6</c:v>
                </c:pt>
                <c:pt idx="1008">
                  <c:v>11.6</c:v>
                </c:pt>
                <c:pt idx="1009">
                  <c:v>11.7</c:v>
                </c:pt>
                <c:pt idx="1010">
                  <c:v>11.7</c:v>
                </c:pt>
                <c:pt idx="1011">
                  <c:v>11.7</c:v>
                </c:pt>
                <c:pt idx="1012">
                  <c:v>11.7</c:v>
                </c:pt>
                <c:pt idx="1013">
                  <c:v>11.8</c:v>
                </c:pt>
                <c:pt idx="1014">
                  <c:v>11.8</c:v>
                </c:pt>
                <c:pt idx="1015">
                  <c:v>11.8</c:v>
                </c:pt>
                <c:pt idx="1016">
                  <c:v>11.9</c:v>
                </c:pt>
                <c:pt idx="1017">
                  <c:v>11.9</c:v>
                </c:pt>
                <c:pt idx="1018">
                  <c:v>11.9</c:v>
                </c:pt>
                <c:pt idx="1019">
                  <c:v>11.9</c:v>
                </c:pt>
                <c:pt idx="1020">
                  <c:v>12</c:v>
                </c:pt>
                <c:pt idx="1021">
                  <c:v>12</c:v>
                </c:pt>
                <c:pt idx="1022">
                  <c:v>12</c:v>
                </c:pt>
                <c:pt idx="1023">
                  <c:v>12.1</c:v>
                </c:pt>
                <c:pt idx="1024">
                  <c:v>12.1</c:v>
                </c:pt>
                <c:pt idx="1025">
                  <c:v>12.1</c:v>
                </c:pt>
                <c:pt idx="1026">
                  <c:v>12.2</c:v>
                </c:pt>
                <c:pt idx="1027">
                  <c:v>12.2</c:v>
                </c:pt>
                <c:pt idx="1028">
                  <c:v>12.3</c:v>
                </c:pt>
                <c:pt idx="1029">
                  <c:v>12.3</c:v>
                </c:pt>
                <c:pt idx="1030">
                  <c:v>12.3</c:v>
                </c:pt>
                <c:pt idx="1031">
                  <c:v>12.4</c:v>
                </c:pt>
                <c:pt idx="1032">
                  <c:v>12.4</c:v>
                </c:pt>
                <c:pt idx="1033">
                  <c:v>12.5</c:v>
                </c:pt>
                <c:pt idx="1034">
                  <c:v>12.5</c:v>
                </c:pt>
                <c:pt idx="1035">
                  <c:v>12.6</c:v>
                </c:pt>
                <c:pt idx="1036">
                  <c:v>12.6</c:v>
                </c:pt>
                <c:pt idx="1037">
                  <c:v>12.7</c:v>
                </c:pt>
                <c:pt idx="1038">
                  <c:v>12.7</c:v>
                </c:pt>
                <c:pt idx="1039">
                  <c:v>12.8</c:v>
                </c:pt>
                <c:pt idx="1040">
                  <c:v>12.8</c:v>
                </c:pt>
                <c:pt idx="1041">
                  <c:v>12.9</c:v>
                </c:pt>
                <c:pt idx="1042">
                  <c:v>12.9</c:v>
                </c:pt>
                <c:pt idx="1043">
                  <c:v>13</c:v>
                </c:pt>
                <c:pt idx="1044">
                  <c:v>13</c:v>
                </c:pt>
                <c:pt idx="1045">
                  <c:v>13.1</c:v>
                </c:pt>
                <c:pt idx="1046">
                  <c:v>13.2</c:v>
                </c:pt>
                <c:pt idx="1047">
                  <c:v>13.2</c:v>
                </c:pt>
                <c:pt idx="1048">
                  <c:v>13.3</c:v>
                </c:pt>
                <c:pt idx="1049">
                  <c:v>13.4</c:v>
                </c:pt>
                <c:pt idx="1050">
                  <c:v>13.4</c:v>
                </c:pt>
                <c:pt idx="1051">
                  <c:v>13.5</c:v>
                </c:pt>
                <c:pt idx="1052">
                  <c:v>13.6</c:v>
                </c:pt>
                <c:pt idx="1053">
                  <c:v>13.6</c:v>
                </c:pt>
                <c:pt idx="1054">
                  <c:v>13.7</c:v>
                </c:pt>
                <c:pt idx="1055">
                  <c:v>13.8</c:v>
                </c:pt>
                <c:pt idx="1056">
                  <c:v>13.9</c:v>
                </c:pt>
                <c:pt idx="1057">
                  <c:v>14</c:v>
                </c:pt>
                <c:pt idx="1058">
                  <c:v>14</c:v>
                </c:pt>
                <c:pt idx="1059">
                  <c:v>14.1</c:v>
                </c:pt>
                <c:pt idx="1060">
                  <c:v>14.2</c:v>
                </c:pt>
                <c:pt idx="1061">
                  <c:v>14.3</c:v>
                </c:pt>
                <c:pt idx="1062">
                  <c:v>14.4</c:v>
                </c:pt>
                <c:pt idx="1063">
                  <c:v>14.5</c:v>
                </c:pt>
                <c:pt idx="1064">
                  <c:v>14.6</c:v>
                </c:pt>
                <c:pt idx="1065">
                  <c:v>14.7</c:v>
                </c:pt>
                <c:pt idx="1066">
                  <c:v>14.8</c:v>
                </c:pt>
                <c:pt idx="1067">
                  <c:v>14.9</c:v>
                </c:pt>
                <c:pt idx="1068">
                  <c:v>15</c:v>
                </c:pt>
                <c:pt idx="1069">
                  <c:v>15.1</c:v>
                </c:pt>
                <c:pt idx="1070">
                  <c:v>15.3</c:v>
                </c:pt>
                <c:pt idx="1071">
                  <c:v>15.4</c:v>
                </c:pt>
                <c:pt idx="1072">
                  <c:v>15.5</c:v>
                </c:pt>
                <c:pt idx="1073">
                  <c:v>15.6</c:v>
                </c:pt>
                <c:pt idx="1074">
                  <c:v>15.8</c:v>
                </c:pt>
                <c:pt idx="1075">
                  <c:v>15.9</c:v>
                </c:pt>
                <c:pt idx="1076">
                  <c:v>16</c:v>
                </c:pt>
                <c:pt idx="1077">
                  <c:v>16.2</c:v>
                </c:pt>
                <c:pt idx="1078">
                  <c:v>16.3</c:v>
                </c:pt>
                <c:pt idx="1079">
                  <c:v>16.5</c:v>
                </c:pt>
                <c:pt idx="1080">
                  <c:v>16.600000000000001</c:v>
                </c:pt>
                <c:pt idx="1081">
                  <c:v>16.8</c:v>
                </c:pt>
                <c:pt idx="1082">
                  <c:v>16.899999999999999</c:v>
                </c:pt>
                <c:pt idx="1083">
                  <c:v>17.100000000000001</c:v>
                </c:pt>
                <c:pt idx="1084">
                  <c:v>17.3</c:v>
                </c:pt>
                <c:pt idx="1085">
                  <c:v>17.5</c:v>
                </c:pt>
                <c:pt idx="1086">
                  <c:v>17.7</c:v>
                </c:pt>
                <c:pt idx="1087">
                  <c:v>17.899999999999999</c:v>
                </c:pt>
                <c:pt idx="1088">
                  <c:v>18.100000000000001</c:v>
                </c:pt>
                <c:pt idx="1089">
                  <c:v>18.3</c:v>
                </c:pt>
                <c:pt idx="1090">
                  <c:v>18.5</c:v>
                </c:pt>
                <c:pt idx="1091">
                  <c:v>18.7</c:v>
                </c:pt>
                <c:pt idx="1092">
                  <c:v>18.899999999999999</c:v>
                </c:pt>
                <c:pt idx="1093">
                  <c:v>19.2</c:v>
                </c:pt>
                <c:pt idx="1094">
                  <c:v>19.399999999999999</c:v>
                </c:pt>
                <c:pt idx="1095">
                  <c:v>19.7</c:v>
                </c:pt>
                <c:pt idx="1096">
                  <c:v>19.899999999999999</c:v>
                </c:pt>
                <c:pt idx="1097">
                  <c:v>20.2</c:v>
                </c:pt>
                <c:pt idx="1098">
                  <c:v>20.5</c:v>
                </c:pt>
                <c:pt idx="1099">
                  <c:v>20.8</c:v>
                </c:pt>
                <c:pt idx="1100">
                  <c:v>21.1</c:v>
                </c:pt>
                <c:pt idx="1101">
                  <c:v>21.4</c:v>
                </c:pt>
                <c:pt idx="1102">
                  <c:v>21.7</c:v>
                </c:pt>
                <c:pt idx="1103">
                  <c:v>22.1</c:v>
                </c:pt>
                <c:pt idx="1104">
                  <c:v>22.4</c:v>
                </c:pt>
                <c:pt idx="1105">
                  <c:v>22.8</c:v>
                </c:pt>
                <c:pt idx="1106">
                  <c:v>23.2</c:v>
                </c:pt>
                <c:pt idx="1107">
                  <c:v>23.6</c:v>
                </c:pt>
                <c:pt idx="1108">
                  <c:v>24</c:v>
                </c:pt>
                <c:pt idx="1109">
                  <c:v>24.4</c:v>
                </c:pt>
                <c:pt idx="1110">
                  <c:v>24.9</c:v>
                </c:pt>
                <c:pt idx="1111">
                  <c:v>25.3</c:v>
                </c:pt>
                <c:pt idx="1112">
                  <c:v>25.8</c:v>
                </c:pt>
                <c:pt idx="1113">
                  <c:v>26.3</c:v>
                </c:pt>
                <c:pt idx="1114">
                  <c:v>26.9</c:v>
                </c:pt>
                <c:pt idx="1115">
                  <c:v>27.4</c:v>
                </c:pt>
                <c:pt idx="1116">
                  <c:v>28</c:v>
                </c:pt>
                <c:pt idx="1117">
                  <c:v>28.6</c:v>
                </c:pt>
                <c:pt idx="1118">
                  <c:v>29.3</c:v>
                </c:pt>
                <c:pt idx="1119">
                  <c:v>29.9</c:v>
                </c:pt>
                <c:pt idx="1120">
                  <c:v>30.6</c:v>
                </c:pt>
                <c:pt idx="1121">
                  <c:v>31.4</c:v>
                </c:pt>
                <c:pt idx="1122">
                  <c:v>32.1</c:v>
                </c:pt>
                <c:pt idx="1123">
                  <c:v>32.9</c:v>
                </c:pt>
                <c:pt idx="1124">
                  <c:v>33.799999999999997</c:v>
                </c:pt>
                <c:pt idx="1125">
                  <c:v>34.700000000000003</c:v>
                </c:pt>
                <c:pt idx="1126">
                  <c:v>35.6</c:v>
                </c:pt>
                <c:pt idx="1127">
                  <c:v>36.6</c:v>
                </c:pt>
                <c:pt idx="1128">
                  <c:v>37.6</c:v>
                </c:pt>
                <c:pt idx="1129">
                  <c:v>38.700000000000003</c:v>
                </c:pt>
                <c:pt idx="1130">
                  <c:v>39.9</c:v>
                </c:pt>
                <c:pt idx="1131">
                  <c:v>41.1</c:v>
                </c:pt>
                <c:pt idx="1132">
                  <c:v>42.4</c:v>
                </c:pt>
                <c:pt idx="1133">
                  <c:v>43.8</c:v>
                </c:pt>
                <c:pt idx="1134">
                  <c:v>45.2</c:v>
                </c:pt>
                <c:pt idx="1135">
                  <c:v>46.8</c:v>
                </c:pt>
                <c:pt idx="1136">
                  <c:v>48.4</c:v>
                </c:pt>
                <c:pt idx="1137">
                  <c:v>50.1</c:v>
                </c:pt>
                <c:pt idx="1138">
                  <c:v>52</c:v>
                </c:pt>
                <c:pt idx="1139">
                  <c:v>53.9</c:v>
                </c:pt>
                <c:pt idx="1140">
                  <c:v>56</c:v>
                </c:pt>
                <c:pt idx="1141">
                  <c:v>58.2</c:v>
                </c:pt>
                <c:pt idx="1142">
                  <c:v>60.6</c:v>
                </c:pt>
                <c:pt idx="1143">
                  <c:v>63.1</c:v>
                </c:pt>
                <c:pt idx="1144">
                  <c:v>65.8</c:v>
                </c:pt>
                <c:pt idx="1145">
                  <c:v>68.7</c:v>
                </c:pt>
                <c:pt idx="1146">
                  <c:v>71.7</c:v>
                </c:pt>
                <c:pt idx="1147">
                  <c:v>75</c:v>
                </c:pt>
                <c:pt idx="1148">
                  <c:v>78.599999999999994</c:v>
                </c:pt>
                <c:pt idx="1149">
                  <c:v>82.3</c:v>
                </c:pt>
                <c:pt idx="1150">
                  <c:v>86.4</c:v>
                </c:pt>
                <c:pt idx="1151">
                  <c:v>90.8</c:v>
                </c:pt>
                <c:pt idx="1152">
                  <c:v>95.4</c:v>
                </c:pt>
                <c:pt idx="1153">
                  <c:v>100.4</c:v>
                </c:pt>
                <c:pt idx="1154">
                  <c:v>105.8</c:v>
                </c:pt>
                <c:pt idx="1155">
                  <c:v>111.6</c:v>
                </c:pt>
                <c:pt idx="1156">
                  <c:v>117.8</c:v>
                </c:pt>
                <c:pt idx="1157">
                  <c:v>124.4</c:v>
                </c:pt>
                <c:pt idx="1158">
                  <c:v>131.4</c:v>
                </c:pt>
                <c:pt idx="1159">
                  <c:v>138.9</c:v>
                </c:pt>
                <c:pt idx="1160">
                  <c:v>146.80000000000001</c:v>
                </c:pt>
                <c:pt idx="1161">
                  <c:v>155.19999999999999</c:v>
                </c:pt>
                <c:pt idx="1162">
                  <c:v>164</c:v>
                </c:pt>
                <c:pt idx="1163">
                  <c:v>173.1</c:v>
                </c:pt>
                <c:pt idx="1164">
                  <c:v>182.4</c:v>
                </c:pt>
                <c:pt idx="1165">
                  <c:v>192</c:v>
                </c:pt>
                <c:pt idx="1166">
                  <c:v>201.5</c:v>
                </c:pt>
                <c:pt idx="1167">
                  <c:v>210.7</c:v>
                </c:pt>
                <c:pt idx="1168">
                  <c:v>219.6</c:v>
                </c:pt>
                <c:pt idx="1169">
                  <c:v>227.8</c:v>
                </c:pt>
                <c:pt idx="1170">
                  <c:v>235</c:v>
                </c:pt>
                <c:pt idx="1171">
                  <c:v>241.1</c:v>
                </c:pt>
                <c:pt idx="1172">
                  <c:v>246</c:v>
                </c:pt>
                <c:pt idx="1173">
                  <c:v>249.5</c:v>
                </c:pt>
                <c:pt idx="1174">
                  <c:v>251.8</c:v>
                </c:pt>
                <c:pt idx="1175">
                  <c:v>253.2</c:v>
                </c:pt>
                <c:pt idx="1176">
                  <c:v>253.9</c:v>
                </c:pt>
                <c:pt idx="1177">
                  <c:v>254.1</c:v>
                </c:pt>
                <c:pt idx="1178">
                  <c:v>254.1</c:v>
                </c:pt>
                <c:pt idx="1179">
                  <c:v>253.9</c:v>
                </c:pt>
                <c:pt idx="1180">
                  <c:v>253.2</c:v>
                </c:pt>
                <c:pt idx="1181">
                  <c:v>251.8</c:v>
                </c:pt>
                <c:pt idx="1182">
                  <c:v>249.5</c:v>
                </c:pt>
                <c:pt idx="1183">
                  <c:v>246</c:v>
                </c:pt>
                <c:pt idx="1184">
                  <c:v>241.3</c:v>
                </c:pt>
                <c:pt idx="1185">
                  <c:v>235.2</c:v>
                </c:pt>
                <c:pt idx="1186">
                  <c:v>228</c:v>
                </c:pt>
                <c:pt idx="1187">
                  <c:v>219.9</c:v>
                </c:pt>
                <c:pt idx="1188">
                  <c:v>211.1</c:v>
                </c:pt>
                <c:pt idx="1189">
                  <c:v>201.8</c:v>
                </c:pt>
                <c:pt idx="1190">
                  <c:v>192.4</c:v>
                </c:pt>
              </c:numCache>
            </c:numRef>
          </c:yVal>
          <c:smooth val="1"/>
          <c:extLst>
            <c:ext xmlns:c16="http://schemas.microsoft.com/office/drawing/2014/chart" uri="{C3380CC4-5D6E-409C-BE32-E72D297353CC}">
              <c16:uniqueId val="{00000000-89B0-4661-915A-1F44B0079152}"/>
            </c:ext>
          </c:extLst>
        </c:ser>
        <c:ser>
          <c:idx val="1"/>
          <c:order val="1"/>
          <c:tx>
            <c:strRef>
              <c:f>'Tsky Data'!$C$5</c:f>
              <c:strCache>
                <c:ptCount val="1"/>
                <c:pt idx="0">
                  <c:v>6mm</c:v>
                </c:pt>
              </c:strCache>
            </c:strRef>
          </c:tx>
          <c:marker>
            <c:symbol val="none"/>
          </c:marker>
          <c:xVal>
            <c:numRef>
              <c:f>'Tsky Data'!$A$6:$A$1196</c:f>
              <c:numCache>
                <c:formatCode>General</c:formatCode>
                <c:ptCount val="1191"/>
                <c:pt idx="0" formatCode="0.0">
                  <c:v>1</c:v>
                </c:pt>
                <c:pt idx="1">
                  <c:v>1.1000000000000001</c:v>
                </c:pt>
                <c:pt idx="2" formatCode="0.0">
                  <c:v>1.2000000000000002</c:v>
                </c:pt>
                <c:pt idx="3" formatCode="0.0">
                  <c:v>1.3000000000000003</c:v>
                </c:pt>
                <c:pt idx="4" formatCode="0.0">
                  <c:v>1.4000000000000004</c:v>
                </c:pt>
                <c:pt idx="5" formatCode="0.0">
                  <c:v>1.5000000000000004</c:v>
                </c:pt>
                <c:pt idx="6" formatCode="0.0">
                  <c:v>1.6000000000000005</c:v>
                </c:pt>
                <c:pt idx="7" formatCode="0.0">
                  <c:v>1.7000000000000006</c:v>
                </c:pt>
                <c:pt idx="8" formatCode="0.0">
                  <c:v>1.8000000000000007</c:v>
                </c:pt>
                <c:pt idx="9" formatCode="0.0">
                  <c:v>1.9000000000000008</c:v>
                </c:pt>
                <c:pt idx="10" formatCode="0.0">
                  <c:v>2.0000000000000009</c:v>
                </c:pt>
                <c:pt idx="11">
                  <c:v>2.100000000000001</c:v>
                </c:pt>
                <c:pt idx="12" formatCode="0.0">
                  <c:v>2.2000000000000011</c:v>
                </c:pt>
                <c:pt idx="13" formatCode="0.0">
                  <c:v>2.3000000000000012</c:v>
                </c:pt>
                <c:pt idx="14" formatCode="0.0">
                  <c:v>2.4000000000000012</c:v>
                </c:pt>
                <c:pt idx="15" formatCode="0.0">
                  <c:v>2.5000000000000013</c:v>
                </c:pt>
                <c:pt idx="16" formatCode="0.0">
                  <c:v>2.6000000000000014</c:v>
                </c:pt>
                <c:pt idx="17" formatCode="0.0">
                  <c:v>2.7000000000000015</c:v>
                </c:pt>
                <c:pt idx="18" formatCode="0.0">
                  <c:v>2.8000000000000016</c:v>
                </c:pt>
                <c:pt idx="19" formatCode="0.0">
                  <c:v>2.9000000000000017</c:v>
                </c:pt>
                <c:pt idx="20" formatCode="0.0">
                  <c:v>3.0000000000000018</c:v>
                </c:pt>
                <c:pt idx="21" formatCode="0.0">
                  <c:v>3.1000000000000019</c:v>
                </c:pt>
                <c:pt idx="22" formatCode="0.0">
                  <c:v>3.200000000000002</c:v>
                </c:pt>
                <c:pt idx="23" formatCode="0.0">
                  <c:v>3.300000000000002</c:v>
                </c:pt>
                <c:pt idx="24" formatCode="0.0">
                  <c:v>3.4000000000000021</c:v>
                </c:pt>
                <c:pt idx="25" formatCode="0.0">
                  <c:v>3.5000000000000022</c:v>
                </c:pt>
                <c:pt idx="26" formatCode="0.0">
                  <c:v>3.6000000000000023</c:v>
                </c:pt>
                <c:pt idx="27" formatCode="0.0">
                  <c:v>3.7000000000000024</c:v>
                </c:pt>
                <c:pt idx="28" formatCode="0.0">
                  <c:v>3.8000000000000025</c:v>
                </c:pt>
                <c:pt idx="29" formatCode="0.0">
                  <c:v>3.9000000000000026</c:v>
                </c:pt>
                <c:pt idx="30" formatCode="0.0">
                  <c:v>4.0000000000000027</c:v>
                </c:pt>
                <c:pt idx="31" formatCode="0.0">
                  <c:v>4.1000000000000023</c:v>
                </c:pt>
                <c:pt idx="32" formatCode="0.0">
                  <c:v>4.200000000000002</c:v>
                </c:pt>
                <c:pt idx="33" formatCode="0.0">
                  <c:v>4.3000000000000016</c:v>
                </c:pt>
                <c:pt idx="34" formatCode="0.0">
                  <c:v>4.4000000000000012</c:v>
                </c:pt>
                <c:pt idx="35" formatCode="0.0">
                  <c:v>4.5000000000000009</c:v>
                </c:pt>
                <c:pt idx="36" formatCode="0.0">
                  <c:v>4.6000000000000005</c:v>
                </c:pt>
                <c:pt idx="37" formatCode="0.0">
                  <c:v>4.7</c:v>
                </c:pt>
                <c:pt idx="38" formatCode="0.0">
                  <c:v>4.8</c:v>
                </c:pt>
                <c:pt idx="39" formatCode="0.0">
                  <c:v>4.8999999999999995</c:v>
                </c:pt>
                <c:pt idx="40" formatCode="0.0">
                  <c:v>4.9999999999999991</c:v>
                </c:pt>
                <c:pt idx="41" formatCode="0.0">
                  <c:v>5.0999999999999988</c:v>
                </c:pt>
                <c:pt idx="42" formatCode="0.0">
                  <c:v>5.1999999999999984</c:v>
                </c:pt>
                <c:pt idx="43" formatCode="0.0">
                  <c:v>5.299999999999998</c:v>
                </c:pt>
                <c:pt idx="44" formatCode="0.0">
                  <c:v>5.3999999999999977</c:v>
                </c:pt>
                <c:pt idx="45" formatCode="0.0">
                  <c:v>5.4999999999999973</c:v>
                </c:pt>
                <c:pt idx="46" formatCode="0.0">
                  <c:v>5.599999999999997</c:v>
                </c:pt>
                <c:pt idx="47" formatCode="0.0">
                  <c:v>5.6999999999999966</c:v>
                </c:pt>
                <c:pt idx="48" formatCode="0.0">
                  <c:v>5.7999999999999963</c:v>
                </c:pt>
                <c:pt idx="49" formatCode="0.0">
                  <c:v>5.8999999999999959</c:v>
                </c:pt>
                <c:pt idx="50" formatCode="0.0">
                  <c:v>5.9999999999999956</c:v>
                </c:pt>
                <c:pt idx="51" formatCode="0.0">
                  <c:v>6.0999999999999952</c:v>
                </c:pt>
                <c:pt idx="52" formatCode="0.0">
                  <c:v>6.1999999999999948</c:v>
                </c:pt>
                <c:pt idx="53" formatCode="0.0">
                  <c:v>6.2999999999999945</c:v>
                </c:pt>
                <c:pt idx="54" formatCode="0.0">
                  <c:v>6.3999999999999941</c:v>
                </c:pt>
                <c:pt idx="55" formatCode="0.0">
                  <c:v>6.4999999999999938</c:v>
                </c:pt>
                <c:pt idx="56" formatCode="0.0">
                  <c:v>6.5999999999999934</c:v>
                </c:pt>
                <c:pt idx="57" formatCode="0.0">
                  <c:v>6.6999999999999931</c:v>
                </c:pt>
                <c:pt idx="58" formatCode="0.0">
                  <c:v>6.7999999999999927</c:v>
                </c:pt>
                <c:pt idx="59" formatCode="0.0">
                  <c:v>6.8999999999999924</c:v>
                </c:pt>
                <c:pt idx="60" formatCode="0.0">
                  <c:v>6.999999999999992</c:v>
                </c:pt>
                <c:pt idx="61" formatCode="0.0">
                  <c:v>7.0999999999999917</c:v>
                </c:pt>
                <c:pt idx="62" formatCode="0.0">
                  <c:v>7.1999999999999913</c:v>
                </c:pt>
                <c:pt idx="63" formatCode="0.0">
                  <c:v>7.2999999999999909</c:v>
                </c:pt>
                <c:pt idx="64" formatCode="0.0">
                  <c:v>7.3999999999999906</c:v>
                </c:pt>
                <c:pt idx="65" formatCode="0.0">
                  <c:v>7.4999999999999902</c:v>
                </c:pt>
                <c:pt idx="66" formatCode="0.0">
                  <c:v>7.5999999999999899</c:v>
                </c:pt>
                <c:pt idx="67" formatCode="0.0">
                  <c:v>7.6999999999999895</c:v>
                </c:pt>
                <c:pt idx="68" formatCode="0.0">
                  <c:v>7.7999999999999892</c:v>
                </c:pt>
                <c:pt idx="69" formatCode="0.0">
                  <c:v>7.8999999999999888</c:v>
                </c:pt>
                <c:pt idx="70" formatCode="0.0">
                  <c:v>7.9999999999999885</c:v>
                </c:pt>
                <c:pt idx="71" formatCode="0.0">
                  <c:v>8.099999999999989</c:v>
                </c:pt>
                <c:pt idx="72" formatCode="0.0">
                  <c:v>8.1999999999999886</c:v>
                </c:pt>
                <c:pt idx="73" formatCode="0.0">
                  <c:v>8.2999999999999883</c:v>
                </c:pt>
                <c:pt idx="74" formatCode="0.0">
                  <c:v>8.3999999999999879</c:v>
                </c:pt>
                <c:pt idx="75" formatCode="0.0">
                  <c:v>8.4999999999999876</c:v>
                </c:pt>
                <c:pt idx="76" formatCode="0.0">
                  <c:v>8.5999999999999872</c:v>
                </c:pt>
                <c:pt idx="77" formatCode="0.0">
                  <c:v>8.6999999999999869</c:v>
                </c:pt>
                <c:pt idx="78" formatCode="0.0">
                  <c:v>8.7999999999999865</c:v>
                </c:pt>
                <c:pt idx="79" formatCode="0.0">
                  <c:v>8.8999999999999861</c:v>
                </c:pt>
                <c:pt idx="80" formatCode="0.0">
                  <c:v>8.9999999999999858</c:v>
                </c:pt>
                <c:pt idx="81" formatCode="0.0">
                  <c:v>9.0999999999999854</c:v>
                </c:pt>
                <c:pt idx="82" formatCode="0.0">
                  <c:v>9.1999999999999851</c:v>
                </c:pt>
                <c:pt idx="83" formatCode="0.0">
                  <c:v>9.2999999999999847</c:v>
                </c:pt>
                <c:pt idx="84" formatCode="0.0">
                  <c:v>9.3999999999999844</c:v>
                </c:pt>
                <c:pt idx="85" formatCode="0.0">
                  <c:v>9.499999999999984</c:v>
                </c:pt>
                <c:pt idx="86" formatCode="0.0">
                  <c:v>9.5999999999999837</c:v>
                </c:pt>
                <c:pt idx="87" formatCode="0.0">
                  <c:v>9.6999999999999833</c:v>
                </c:pt>
                <c:pt idx="88" formatCode="0.0">
                  <c:v>9.7999999999999829</c:v>
                </c:pt>
                <c:pt idx="89" formatCode="0.0">
                  <c:v>9.8999999999999826</c:v>
                </c:pt>
                <c:pt idx="90" formatCode="0.0">
                  <c:v>9.9999999999999822</c:v>
                </c:pt>
                <c:pt idx="91" formatCode="0.0">
                  <c:v>10.099999999999982</c:v>
                </c:pt>
                <c:pt idx="92" formatCode="0.0">
                  <c:v>10.199999999999982</c:v>
                </c:pt>
                <c:pt idx="93" formatCode="0.0">
                  <c:v>10.299999999999981</c:v>
                </c:pt>
                <c:pt idx="94" formatCode="0.0">
                  <c:v>10.399999999999981</c:v>
                </c:pt>
                <c:pt idx="95" formatCode="0.0">
                  <c:v>10.49999999999998</c:v>
                </c:pt>
                <c:pt idx="96" formatCode="0.0">
                  <c:v>10.59999999999998</c:v>
                </c:pt>
                <c:pt idx="97" formatCode="0.0">
                  <c:v>10.69999999999998</c:v>
                </c:pt>
                <c:pt idx="98" formatCode="0.0">
                  <c:v>10.799999999999979</c:v>
                </c:pt>
                <c:pt idx="99" formatCode="0.0">
                  <c:v>10.899999999999979</c:v>
                </c:pt>
                <c:pt idx="100" formatCode="0.0">
                  <c:v>10.999999999999979</c:v>
                </c:pt>
                <c:pt idx="101" formatCode="0.0">
                  <c:v>11.099999999999978</c:v>
                </c:pt>
                <c:pt idx="102" formatCode="0.0">
                  <c:v>11.199999999999978</c:v>
                </c:pt>
                <c:pt idx="103" formatCode="0.0">
                  <c:v>11.299999999999978</c:v>
                </c:pt>
                <c:pt idx="104" formatCode="0.0">
                  <c:v>11.399999999999977</c:v>
                </c:pt>
                <c:pt idx="105" formatCode="0.0">
                  <c:v>11.499999999999977</c:v>
                </c:pt>
                <c:pt idx="106" formatCode="0.0">
                  <c:v>11.599999999999977</c:v>
                </c:pt>
                <c:pt idx="107" formatCode="0.0">
                  <c:v>11.699999999999976</c:v>
                </c:pt>
                <c:pt idx="108" formatCode="0.0">
                  <c:v>11.799999999999976</c:v>
                </c:pt>
                <c:pt idx="109" formatCode="0.0">
                  <c:v>11.899999999999975</c:v>
                </c:pt>
                <c:pt idx="110" formatCode="0.0">
                  <c:v>11.999999999999975</c:v>
                </c:pt>
                <c:pt idx="111" formatCode="0.0">
                  <c:v>12.099999999999975</c:v>
                </c:pt>
                <c:pt idx="112" formatCode="0.0">
                  <c:v>12.199999999999974</c:v>
                </c:pt>
                <c:pt idx="113" formatCode="0.0">
                  <c:v>12.299999999999974</c:v>
                </c:pt>
                <c:pt idx="114" formatCode="0.0">
                  <c:v>12.399999999999974</c:v>
                </c:pt>
                <c:pt idx="115" formatCode="0.0">
                  <c:v>12.499999999999973</c:v>
                </c:pt>
                <c:pt idx="116" formatCode="0.0">
                  <c:v>12.599999999999973</c:v>
                </c:pt>
                <c:pt idx="117" formatCode="0.0">
                  <c:v>12.699999999999973</c:v>
                </c:pt>
                <c:pt idx="118" formatCode="0.0">
                  <c:v>12.799999999999972</c:v>
                </c:pt>
                <c:pt idx="119" formatCode="0.0">
                  <c:v>12.899999999999972</c:v>
                </c:pt>
                <c:pt idx="120" formatCode="0.0">
                  <c:v>12.999999999999972</c:v>
                </c:pt>
                <c:pt idx="121" formatCode="0.0">
                  <c:v>13.099999999999971</c:v>
                </c:pt>
                <c:pt idx="122" formatCode="0.0">
                  <c:v>13.199999999999971</c:v>
                </c:pt>
                <c:pt idx="123" formatCode="0.0">
                  <c:v>13.299999999999971</c:v>
                </c:pt>
                <c:pt idx="124" formatCode="0.0">
                  <c:v>13.39999999999997</c:v>
                </c:pt>
                <c:pt idx="125" formatCode="0.0">
                  <c:v>13.49999999999997</c:v>
                </c:pt>
                <c:pt idx="126" formatCode="0.0">
                  <c:v>13.599999999999969</c:v>
                </c:pt>
                <c:pt idx="127" formatCode="0.0">
                  <c:v>13.699999999999969</c:v>
                </c:pt>
                <c:pt idx="128" formatCode="0.0">
                  <c:v>13.799999999999969</c:v>
                </c:pt>
                <c:pt idx="129" formatCode="0.0">
                  <c:v>13.899999999999968</c:v>
                </c:pt>
                <c:pt idx="130" formatCode="0.0">
                  <c:v>13.999999999999968</c:v>
                </c:pt>
                <c:pt idx="131" formatCode="0.0">
                  <c:v>14.099999999999968</c:v>
                </c:pt>
                <c:pt idx="132" formatCode="0.0">
                  <c:v>14.199999999999967</c:v>
                </c:pt>
                <c:pt idx="133" formatCode="0.0">
                  <c:v>14.299999999999967</c:v>
                </c:pt>
                <c:pt idx="134" formatCode="0.0">
                  <c:v>14.399999999999967</c:v>
                </c:pt>
                <c:pt idx="135" formatCode="0.0">
                  <c:v>14.499999999999966</c:v>
                </c:pt>
                <c:pt idx="136" formatCode="0.0">
                  <c:v>14.599999999999966</c:v>
                </c:pt>
                <c:pt idx="137" formatCode="0.0">
                  <c:v>14.699999999999966</c:v>
                </c:pt>
                <c:pt idx="138" formatCode="0.0">
                  <c:v>14.799999999999965</c:v>
                </c:pt>
                <c:pt idx="139" formatCode="0.0">
                  <c:v>14.899999999999965</c:v>
                </c:pt>
                <c:pt idx="140" formatCode="0.0">
                  <c:v>14.999999999999964</c:v>
                </c:pt>
                <c:pt idx="141" formatCode="0.0">
                  <c:v>15.099999999999964</c:v>
                </c:pt>
                <c:pt idx="142" formatCode="0.0">
                  <c:v>15.199999999999964</c:v>
                </c:pt>
                <c:pt idx="143" formatCode="0.0">
                  <c:v>15.299999999999963</c:v>
                </c:pt>
                <c:pt idx="144" formatCode="0.0">
                  <c:v>15.399999999999963</c:v>
                </c:pt>
                <c:pt idx="145" formatCode="0.0">
                  <c:v>15.499999999999963</c:v>
                </c:pt>
                <c:pt idx="146" formatCode="0.0">
                  <c:v>15.599999999999962</c:v>
                </c:pt>
                <c:pt idx="147" formatCode="0.0">
                  <c:v>15.699999999999962</c:v>
                </c:pt>
                <c:pt idx="148" formatCode="0.0">
                  <c:v>15.799999999999962</c:v>
                </c:pt>
                <c:pt idx="149" formatCode="0.0">
                  <c:v>15.899999999999961</c:v>
                </c:pt>
                <c:pt idx="150" formatCode="0.0">
                  <c:v>15.999999999999961</c:v>
                </c:pt>
                <c:pt idx="151" formatCode="0.0">
                  <c:v>16.099999999999962</c:v>
                </c:pt>
                <c:pt idx="152" formatCode="0.0">
                  <c:v>16.199999999999964</c:v>
                </c:pt>
                <c:pt idx="153" formatCode="0.0">
                  <c:v>16.299999999999965</c:v>
                </c:pt>
                <c:pt idx="154" formatCode="0.0">
                  <c:v>16.399999999999967</c:v>
                </c:pt>
                <c:pt idx="155" formatCode="0.0">
                  <c:v>16.499999999999968</c:v>
                </c:pt>
                <c:pt idx="156" formatCode="0.0">
                  <c:v>16.599999999999969</c:v>
                </c:pt>
                <c:pt idx="157" formatCode="0.0">
                  <c:v>16.699999999999971</c:v>
                </c:pt>
                <c:pt idx="158" formatCode="0.0">
                  <c:v>16.799999999999972</c:v>
                </c:pt>
                <c:pt idx="159" formatCode="0.0">
                  <c:v>16.899999999999974</c:v>
                </c:pt>
                <c:pt idx="160" formatCode="0.0">
                  <c:v>16.999999999999975</c:v>
                </c:pt>
                <c:pt idx="161" formatCode="0.0">
                  <c:v>17.099999999999977</c:v>
                </c:pt>
                <c:pt idx="162" formatCode="0.0">
                  <c:v>17.199999999999978</c:v>
                </c:pt>
                <c:pt idx="163" formatCode="0.0">
                  <c:v>17.299999999999979</c:v>
                </c:pt>
                <c:pt idx="164" formatCode="0.0">
                  <c:v>17.399999999999981</c:v>
                </c:pt>
                <c:pt idx="165" formatCode="0.0">
                  <c:v>17.499999999999982</c:v>
                </c:pt>
                <c:pt idx="166" formatCode="0.0">
                  <c:v>17.599999999999984</c:v>
                </c:pt>
                <c:pt idx="167" formatCode="0.0">
                  <c:v>17.699999999999985</c:v>
                </c:pt>
                <c:pt idx="168" formatCode="0.0">
                  <c:v>17.799999999999986</c:v>
                </c:pt>
                <c:pt idx="169" formatCode="0.0">
                  <c:v>17.899999999999988</c:v>
                </c:pt>
                <c:pt idx="170" formatCode="0.0">
                  <c:v>17.999999999999989</c:v>
                </c:pt>
                <c:pt idx="171" formatCode="0.0">
                  <c:v>18.099999999999991</c:v>
                </c:pt>
                <c:pt idx="172" formatCode="0.0">
                  <c:v>18.199999999999992</c:v>
                </c:pt>
                <c:pt idx="173" formatCode="0.0">
                  <c:v>18.299999999999994</c:v>
                </c:pt>
                <c:pt idx="174" formatCode="0.0">
                  <c:v>18.399999999999995</c:v>
                </c:pt>
                <c:pt idx="175" formatCode="0.0">
                  <c:v>18.499999999999996</c:v>
                </c:pt>
                <c:pt idx="176" formatCode="0.0">
                  <c:v>18.599999999999998</c:v>
                </c:pt>
                <c:pt idx="177" formatCode="0.0">
                  <c:v>18.7</c:v>
                </c:pt>
                <c:pt idx="178" formatCode="0.0">
                  <c:v>18.8</c:v>
                </c:pt>
                <c:pt idx="179" formatCode="0.0">
                  <c:v>18.900000000000002</c:v>
                </c:pt>
                <c:pt idx="180" formatCode="0.0">
                  <c:v>19.000000000000004</c:v>
                </c:pt>
                <c:pt idx="181" formatCode="0.0">
                  <c:v>19.100000000000005</c:v>
                </c:pt>
                <c:pt idx="182" formatCode="0.0">
                  <c:v>19.200000000000006</c:v>
                </c:pt>
                <c:pt idx="183" formatCode="0.0">
                  <c:v>19.300000000000008</c:v>
                </c:pt>
                <c:pt idx="184" formatCode="0.0">
                  <c:v>19.400000000000009</c:v>
                </c:pt>
                <c:pt idx="185" formatCode="0.0">
                  <c:v>19.500000000000011</c:v>
                </c:pt>
                <c:pt idx="186" formatCode="0.0">
                  <c:v>19.600000000000012</c:v>
                </c:pt>
                <c:pt idx="187" formatCode="0.0">
                  <c:v>19.700000000000014</c:v>
                </c:pt>
                <c:pt idx="188" formatCode="0.0">
                  <c:v>19.800000000000015</c:v>
                </c:pt>
                <c:pt idx="189" formatCode="0.0">
                  <c:v>19.900000000000016</c:v>
                </c:pt>
                <c:pt idx="190" formatCode="0.0">
                  <c:v>20.000000000000018</c:v>
                </c:pt>
                <c:pt idx="191" formatCode="0.0">
                  <c:v>20.100000000000019</c:v>
                </c:pt>
                <c:pt idx="192" formatCode="0.0">
                  <c:v>20.200000000000021</c:v>
                </c:pt>
                <c:pt idx="193" formatCode="0.0">
                  <c:v>20.300000000000022</c:v>
                </c:pt>
                <c:pt idx="194" formatCode="0.0">
                  <c:v>20.400000000000023</c:v>
                </c:pt>
                <c:pt idx="195" formatCode="0.0">
                  <c:v>20.500000000000025</c:v>
                </c:pt>
                <c:pt idx="196" formatCode="0.0">
                  <c:v>20.600000000000026</c:v>
                </c:pt>
                <c:pt idx="197" formatCode="0.0">
                  <c:v>20.700000000000028</c:v>
                </c:pt>
                <c:pt idx="198" formatCode="0.0">
                  <c:v>20.800000000000029</c:v>
                </c:pt>
                <c:pt idx="199" formatCode="0.0">
                  <c:v>20.900000000000031</c:v>
                </c:pt>
                <c:pt idx="200" formatCode="0.0">
                  <c:v>21.000000000000032</c:v>
                </c:pt>
                <c:pt idx="201" formatCode="0.0">
                  <c:v>21.100000000000033</c:v>
                </c:pt>
                <c:pt idx="202" formatCode="0.0">
                  <c:v>21.200000000000035</c:v>
                </c:pt>
                <c:pt idx="203" formatCode="0.0">
                  <c:v>21.300000000000036</c:v>
                </c:pt>
                <c:pt idx="204" formatCode="0.0">
                  <c:v>21.400000000000038</c:v>
                </c:pt>
                <c:pt idx="205" formatCode="0.0">
                  <c:v>21.500000000000039</c:v>
                </c:pt>
                <c:pt idx="206" formatCode="0.0">
                  <c:v>21.600000000000041</c:v>
                </c:pt>
                <c:pt idx="207" formatCode="0.0">
                  <c:v>21.700000000000042</c:v>
                </c:pt>
                <c:pt idx="208" formatCode="0.0">
                  <c:v>21.800000000000043</c:v>
                </c:pt>
                <c:pt idx="209" formatCode="0.0">
                  <c:v>21.900000000000045</c:v>
                </c:pt>
                <c:pt idx="210" formatCode="0.0">
                  <c:v>22.000000000000046</c:v>
                </c:pt>
                <c:pt idx="211" formatCode="0.0">
                  <c:v>22.100000000000048</c:v>
                </c:pt>
                <c:pt idx="212" formatCode="0.0">
                  <c:v>22.200000000000049</c:v>
                </c:pt>
                <c:pt idx="213" formatCode="0.0">
                  <c:v>22.30000000000005</c:v>
                </c:pt>
                <c:pt idx="214" formatCode="0.0">
                  <c:v>22.400000000000052</c:v>
                </c:pt>
                <c:pt idx="215" formatCode="0.0">
                  <c:v>22.500000000000053</c:v>
                </c:pt>
                <c:pt idx="216" formatCode="0.0">
                  <c:v>22.600000000000055</c:v>
                </c:pt>
                <c:pt idx="217" formatCode="0.0">
                  <c:v>22.700000000000056</c:v>
                </c:pt>
                <c:pt idx="218" formatCode="0.0">
                  <c:v>22.800000000000058</c:v>
                </c:pt>
                <c:pt idx="219" formatCode="0.0">
                  <c:v>22.900000000000059</c:v>
                </c:pt>
                <c:pt idx="220" formatCode="0.0">
                  <c:v>23.00000000000006</c:v>
                </c:pt>
                <c:pt idx="221" formatCode="0.0">
                  <c:v>23.100000000000062</c:v>
                </c:pt>
                <c:pt idx="222" formatCode="0.0">
                  <c:v>23.200000000000063</c:v>
                </c:pt>
                <c:pt idx="223" formatCode="0.0">
                  <c:v>23.300000000000065</c:v>
                </c:pt>
                <c:pt idx="224" formatCode="0.0">
                  <c:v>23.400000000000066</c:v>
                </c:pt>
                <c:pt idx="225" formatCode="0.0">
                  <c:v>23.500000000000068</c:v>
                </c:pt>
                <c:pt idx="226" formatCode="0.0">
                  <c:v>23.600000000000069</c:v>
                </c:pt>
                <c:pt idx="227" formatCode="0.0">
                  <c:v>23.70000000000007</c:v>
                </c:pt>
                <c:pt idx="228" formatCode="0.0">
                  <c:v>23.800000000000072</c:v>
                </c:pt>
                <c:pt idx="229" formatCode="0.0">
                  <c:v>23.900000000000073</c:v>
                </c:pt>
                <c:pt idx="230" formatCode="0.0">
                  <c:v>24.000000000000075</c:v>
                </c:pt>
                <c:pt idx="231" formatCode="0.0">
                  <c:v>24.100000000000076</c:v>
                </c:pt>
                <c:pt idx="232" formatCode="0.0">
                  <c:v>24.200000000000077</c:v>
                </c:pt>
                <c:pt idx="233" formatCode="0.0">
                  <c:v>24.300000000000079</c:v>
                </c:pt>
                <c:pt idx="234" formatCode="0.0">
                  <c:v>24.40000000000008</c:v>
                </c:pt>
                <c:pt idx="235" formatCode="0.0">
                  <c:v>24.500000000000082</c:v>
                </c:pt>
                <c:pt idx="236" formatCode="0.0">
                  <c:v>24.600000000000083</c:v>
                </c:pt>
                <c:pt idx="237" formatCode="0.0">
                  <c:v>24.700000000000085</c:v>
                </c:pt>
                <c:pt idx="238" formatCode="0.0">
                  <c:v>24.800000000000086</c:v>
                </c:pt>
                <c:pt idx="239" formatCode="0.0">
                  <c:v>24.900000000000087</c:v>
                </c:pt>
                <c:pt idx="240" formatCode="0.0">
                  <c:v>25.000000000000089</c:v>
                </c:pt>
                <c:pt idx="241" formatCode="0.0">
                  <c:v>25.10000000000009</c:v>
                </c:pt>
                <c:pt idx="242" formatCode="0.0">
                  <c:v>25.200000000000092</c:v>
                </c:pt>
                <c:pt idx="243" formatCode="0.0">
                  <c:v>25.300000000000093</c:v>
                </c:pt>
                <c:pt idx="244" formatCode="0.0">
                  <c:v>25.400000000000095</c:v>
                </c:pt>
                <c:pt idx="245" formatCode="0.0">
                  <c:v>25.500000000000096</c:v>
                </c:pt>
                <c:pt idx="246" formatCode="0.0">
                  <c:v>25.600000000000097</c:v>
                </c:pt>
                <c:pt idx="247" formatCode="0.0">
                  <c:v>25.700000000000099</c:v>
                </c:pt>
                <c:pt idx="248" formatCode="0.0">
                  <c:v>25.8000000000001</c:v>
                </c:pt>
                <c:pt idx="249" formatCode="0.0">
                  <c:v>25.900000000000102</c:v>
                </c:pt>
                <c:pt idx="250" formatCode="0.0">
                  <c:v>26.000000000000103</c:v>
                </c:pt>
                <c:pt idx="251" formatCode="0.0">
                  <c:v>26.100000000000104</c:v>
                </c:pt>
                <c:pt idx="252" formatCode="0.0">
                  <c:v>26.200000000000106</c:v>
                </c:pt>
                <c:pt idx="253" formatCode="0.0">
                  <c:v>26.300000000000107</c:v>
                </c:pt>
                <c:pt idx="254" formatCode="0.0">
                  <c:v>26.400000000000109</c:v>
                </c:pt>
                <c:pt idx="255" formatCode="0.0">
                  <c:v>26.50000000000011</c:v>
                </c:pt>
                <c:pt idx="256" formatCode="0.0">
                  <c:v>26.600000000000112</c:v>
                </c:pt>
                <c:pt idx="257" formatCode="0.0">
                  <c:v>26.700000000000113</c:v>
                </c:pt>
                <c:pt idx="258" formatCode="0.0">
                  <c:v>26.800000000000114</c:v>
                </c:pt>
                <c:pt idx="259" formatCode="0.0">
                  <c:v>26.900000000000116</c:v>
                </c:pt>
                <c:pt idx="260" formatCode="0.0">
                  <c:v>27.000000000000117</c:v>
                </c:pt>
                <c:pt idx="261" formatCode="0.0">
                  <c:v>27.100000000000119</c:v>
                </c:pt>
                <c:pt idx="262" formatCode="0.0">
                  <c:v>27.20000000000012</c:v>
                </c:pt>
                <c:pt idx="263" formatCode="0.0">
                  <c:v>27.300000000000122</c:v>
                </c:pt>
                <c:pt idx="264" formatCode="0.0">
                  <c:v>27.400000000000123</c:v>
                </c:pt>
                <c:pt idx="265" formatCode="0.0">
                  <c:v>27.500000000000124</c:v>
                </c:pt>
                <c:pt idx="266" formatCode="0.0">
                  <c:v>27.600000000000126</c:v>
                </c:pt>
                <c:pt idx="267" formatCode="0.0">
                  <c:v>27.700000000000127</c:v>
                </c:pt>
                <c:pt idx="268" formatCode="0.0">
                  <c:v>27.800000000000129</c:v>
                </c:pt>
                <c:pt idx="269" formatCode="0.0">
                  <c:v>27.90000000000013</c:v>
                </c:pt>
                <c:pt idx="270" formatCode="0.0">
                  <c:v>28.000000000000131</c:v>
                </c:pt>
                <c:pt idx="271" formatCode="0.0">
                  <c:v>28.100000000000133</c:v>
                </c:pt>
                <c:pt idx="272" formatCode="0.0">
                  <c:v>28.200000000000134</c:v>
                </c:pt>
                <c:pt idx="273" formatCode="0.0">
                  <c:v>28.300000000000136</c:v>
                </c:pt>
                <c:pt idx="274" formatCode="0.0">
                  <c:v>28.400000000000137</c:v>
                </c:pt>
                <c:pt idx="275" formatCode="0.0">
                  <c:v>28.500000000000139</c:v>
                </c:pt>
                <c:pt idx="276" formatCode="0.0">
                  <c:v>28.60000000000014</c:v>
                </c:pt>
                <c:pt idx="277" formatCode="0.0">
                  <c:v>28.700000000000141</c:v>
                </c:pt>
                <c:pt idx="278" formatCode="0.0">
                  <c:v>28.800000000000143</c:v>
                </c:pt>
                <c:pt idx="279" formatCode="0.0">
                  <c:v>28.900000000000144</c:v>
                </c:pt>
                <c:pt idx="280" formatCode="0.0">
                  <c:v>29.000000000000146</c:v>
                </c:pt>
                <c:pt idx="281" formatCode="0.0">
                  <c:v>29.100000000000147</c:v>
                </c:pt>
                <c:pt idx="282" formatCode="0.0">
                  <c:v>29.200000000000149</c:v>
                </c:pt>
                <c:pt idx="283" formatCode="0.0">
                  <c:v>29.30000000000015</c:v>
                </c:pt>
                <c:pt idx="284" formatCode="0.0">
                  <c:v>29.400000000000151</c:v>
                </c:pt>
                <c:pt idx="285" formatCode="0.0">
                  <c:v>29.500000000000153</c:v>
                </c:pt>
                <c:pt idx="286" formatCode="0.0">
                  <c:v>29.600000000000154</c:v>
                </c:pt>
                <c:pt idx="287" formatCode="0.0">
                  <c:v>29.700000000000156</c:v>
                </c:pt>
                <c:pt idx="288" formatCode="0.0">
                  <c:v>29.800000000000157</c:v>
                </c:pt>
                <c:pt idx="289" formatCode="0.0">
                  <c:v>29.900000000000158</c:v>
                </c:pt>
                <c:pt idx="290" formatCode="0.0">
                  <c:v>30.00000000000016</c:v>
                </c:pt>
                <c:pt idx="291" formatCode="0.0">
                  <c:v>30.100000000000161</c:v>
                </c:pt>
                <c:pt idx="292" formatCode="0.0">
                  <c:v>30.200000000000163</c:v>
                </c:pt>
                <c:pt idx="293" formatCode="0.0">
                  <c:v>30.300000000000164</c:v>
                </c:pt>
                <c:pt idx="294" formatCode="0.0">
                  <c:v>30.400000000000166</c:v>
                </c:pt>
                <c:pt idx="295" formatCode="0.0">
                  <c:v>30.500000000000167</c:v>
                </c:pt>
                <c:pt idx="296" formatCode="0.0">
                  <c:v>30.600000000000168</c:v>
                </c:pt>
                <c:pt idx="297" formatCode="0.0">
                  <c:v>30.70000000000017</c:v>
                </c:pt>
                <c:pt idx="298" formatCode="0.0">
                  <c:v>30.800000000000171</c:v>
                </c:pt>
                <c:pt idx="299" formatCode="0.0">
                  <c:v>30.900000000000173</c:v>
                </c:pt>
                <c:pt idx="300" formatCode="0.0">
                  <c:v>31.000000000000174</c:v>
                </c:pt>
                <c:pt idx="301" formatCode="0.0">
                  <c:v>31.100000000000176</c:v>
                </c:pt>
                <c:pt idx="302" formatCode="0.0">
                  <c:v>31.200000000000177</c:v>
                </c:pt>
                <c:pt idx="303" formatCode="0.0">
                  <c:v>31.300000000000178</c:v>
                </c:pt>
                <c:pt idx="304" formatCode="0.0">
                  <c:v>31.40000000000018</c:v>
                </c:pt>
                <c:pt idx="305" formatCode="0.0">
                  <c:v>31.500000000000181</c:v>
                </c:pt>
                <c:pt idx="306" formatCode="0.0">
                  <c:v>31.600000000000183</c:v>
                </c:pt>
                <c:pt idx="307" formatCode="0.0">
                  <c:v>31.700000000000184</c:v>
                </c:pt>
                <c:pt idx="308" formatCode="0.0">
                  <c:v>31.800000000000185</c:v>
                </c:pt>
                <c:pt idx="309" formatCode="0.0">
                  <c:v>31.900000000000187</c:v>
                </c:pt>
                <c:pt idx="310" formatCode="0.0">
                  <c:v>32.000000000000185</c:v>
                </c:pt>
                <c:pt idx="311" formatCode="0.0">
                  <c:v>32.100000000000186</c:v>
                </c:pt>
                <c:pt idx="312" formatCode="0.0">
                  <c:v>32.200000000000188</c:v>
                </c:pt>
                <c:pt idx="313" formatCode="0.0">
                  <c:v>32.300000000000189</c:v>
                </c:pt>
                <c:pt idx="314" formatCode="0.0">
                  <c:v>32.40000000000019</c:v>
                </c:pt>
                <c:pt idx="315" formatCode="0.0">
                  <c:v>32.500000000000192</c:v>
                </c:pt>
                <c:pt idx="316" formatCode="0.0">
                  <c:v>32.600000000000193</c:v>
                </c:pt>
                <c:pt idx="317" formatCode="0.0">
                  <c:v>32.700000000000195</c:v>
                </c:pt>
                <c:pt idx="318" formatCode="0.0">
                  <c:v>32.800000000000196</c:v>
                </c:pt>
                <c:pt idx="319" formatCode="0.0">
                  <c:v>32.900000000000198</c:v>
                </c:pt>
                <c:pt idx="320" formatCode="0.0">
                  <c:v>33.000000000000199</c:v>
                </c:pt>
                <c:pt idx="321" formatCode="0.0">
                  <c:v>33.1000000000002</c:v>
                </c:pt>
                <c:pt idx="322" formatCode="0.0">
                  <c:v>33.200000000000202</c:v>
                </c:pt>
                <c:pt idx="323" formatCode="0.0">
                  <c:v>33.300000000000203</c:v>
                </c:pt>
                <c:pt idx="324" formatCode="0.0">
                  <c:v>33.400000000000205</c:v>
                </c:pt>
                <c:pt idx="325" formatCode="0.0">
                  <c:v>33.500000000000206</c:v>
                </c:pt>
                <c:pt idx="326" formatCode="0.0">
                  <c:v>33.600000000000207</c:v>
                </c:pt>
                <c:pt idx="327" formatCode="0.0">
                  <c:v>33.700000000000209</c:v>
                </c:pt>
                <c:pt idx="328" formatCode="0.0">
                  <c:v>33.80000000000021</c:v>
                </c:pt>
                <c:pt idx="329" formatCode="0.0">
                  <c:v>33.900000000000212</c:v>
                </c:pt>
                <c:pt idx="330" formatCode="0.0">
                  <c:v>34.000000000000213</c:v>
                </c:pt>
                <c:pt idx="331" formatCode="0.0">
                  <c:v>34.100000000000215</c:v>
                </c:pt>
                <c:pt idx="332" formatCode="0.0">
                  <c:v>34.200000000000216</c:v>
                </c:pt>
                <c:pt idx="333" formatCode="0.0">
                  <c:v>34.300000000000217</c:v>
                </c:pt>
                <c:pt idx="334" formatCode="0.0">
                  <c:v>34.400000000000219</c:v>
                </c:pt>
                <c:pt idx="335" formatCode="0.0">
                  <c:v>34.50000000000022</c:v>
                </c:pt>
                <c:pt idx="336" formatCode="0.0">
                  <c:v>34.600000000000222</c:v>
                </c:pt>
                <c:pt idx="337" formatCode="0.0">
                  <c:v>34.700000000000223</c:v>
                </c:pt>
                <c:pt idx="338" formatCode="0.0">
                  <c:v>34.800000000000225</c:v>
                </c:pt>
                <c:pt idx="339" formatCode="0.0">
                  <c:v>34.900000000000226</c:v>
                </c:pt>
                <c:pt idx="340" formatCode="0.0">
                  <c:v>35.000000000000227</c:v>
                </c:pt>
                <c:pt idx="341" formatCode="0.0">
                  <c:v>35.100000000000229</c:v>
                </c:pt>
                <c:pt idx="342" formatCode="0.0">
                  <c:v>35.20000000000023</c:v>
                </c:pt>
                <c:pt idx="343" formatCode="0.0">
                  <c:v>35.300000000000232</c:v>
                </c:pt>
                <c:pt idx="344" formatCode="0.0">
                  <c:v>35.400000000000233</c:v>
                </c:pt>
                <c:pt idx="345" formatCode="0.0">
                  <c:v>35.500000000000234</c:v>
                </c:pt>
                <c:pt idx="346" formatCode="0.0">
                  <c:v>35.600000000000236</c:v>
                </c:pt>
                <c:pt idx="347" formatCode="0.0">
                  <c:v>35.700000000000237</c:v>
                </c:pt>
                <c:pt idx="348" formatCode="0.0">
                  <c:v>35.800000000000239</c:v>
                </c:pt>
                <c:pt idx="349" formatCode="0.0">
                  <c:v>35.90000000000024</c:v>
                </c:pt>
                <c:pt idx="350" formatCode="0.0">
                  <c:v>36.000000000000242</c:v>
                </c:pt>
                <c:pt idx="351" formatCode="0.0">
                  <c:v>36.100000000000243</c:v>
                </c:pt>
                <c:pt idx="352" formatCode="0.0">
                  <c:v>36.200000000000244</c:v>
                </c:pt>
                <c:pt idx="353" formatCode="0.0">
                  <c:v>36.300000000000246</c:v>
                </c:pt>
                <c:pt idx="354" formatCode="0.0">
                  <c:v>36.400000000000247</c:v>
                </c:pt>
                <c:pt idx="355" formatCode="0.0">
                  <c:v>36.500000000000249</c:v>
                </c:pt>
                <c:pt idx="356" formatCode="0.0">
                  <c:v>36.60000000000025</c:v>
                </c:pt>
                <c:pt idx="357" formatCode="0.0">
                  <c:v>36.700000000000252</c:v>
                </c:pt>
                <c:pt idx="358" formatCode="0.0">
                  <c:v>36.800000000000253</c:v>
                </c:pt>
                <c:pt idx="359" formatCode="0.0">
                  <c:v>36.900000000000254</c:v>
                </c:pt>
                <c:pt idx="360" formatCode="0.0">
                  <c:v>37.000000000000256</c:v>
                </c:pt>
                <c:pt idx="361" formatCode="0.0">
                  <c:v>37.100000000000257</c:v>
                </c:pt>
                <c:pt idx="362" formatCode="0.0">
                  <c:v>37.200000000000259</c:v>
                </c:pt>
                <c:pt idx="363" formatCode="0.0">
                  <c:v>37.30000000000026</c:v>
                </c:pt>
                <c:pt idx="364" formatCode="0.0">
                  <c:v>37.400000000000261</c:v>
                </c:pt>
                <c:pt idx="365" formatCode="0.0">
                  <c:v>37.500000000000263</c:v>
                </c:pt>
                <c:pt idx="366" formatCode="0.0">
                  <c:v>37.600000000000264</c:v>
                </c:pt>
                <c:pt idx="367" formatCode="0.0">
                  <c:v>37.700000000000266</c:v>
                </c:pt>
                <c:pt idx="368" formatCode="0.0">
                  <c:v>37.800000000000267</c:v>
                </c:pt>
                <c:pt idx="369" formatCode="0.0">
                  <c:v>37.900000000000269</c:v>
                </c:pt>
                <c:pt idx="370" formatCode="0.0">
                  <c:v>38.00000000000027</c:v>
                </c:pt>
                <c:pt idx="371" formatCode="0.0">
                  <c:v>38.100000000000271</c:v>
                </c:pt>
                <c:pt idx="372" formatCode="0.0">
                  <c:v>38.200000000000273</c:v>
                </c:pt>
                <c:pt idx="373" formatCode="0.0">
                  <c:v>38.300000000000274</c:v>
                </c:pt>
                <c:pt idx="374" formatCode="0.0">
                  <c:v>38.400000000000276</c:v>
                </c:pt>
                <c:pt idx="375" formatCode="0.0">
                  <c:v>38.500000000000277</c:v>
                </c:pt>
                <c:pt idx="376" formatCode="0.0">
                  <c:v>38.600000000000279</c:v>
                </c:pt>
                <c:pt idx="377" formatCode="0.0">
                  <c:v>38.70000000000028</c:v>
                </c:pt>
                <c:pt idx="378" formatCode="0.0">
                  <c:v>38.800000000000281</c:v>
                </c:pt>
                <c:pt idx="379" formatCode="0.0">
                  <c:v>38.900000000000283</c:v>
                </c:pt>
                <c:pt idx="380" formatCode="0.0">
                  <c:v>39.000000000000284</c:v>
                </c:pt>
                <c:pt idx="381" formatCode="0.0">
                  <c:v>39.100000000000286</c:v>
                </c:pt>
                <c:pt idx="382" formatCode="0.0">
                  <c:v>39.200000000000287</c:v>
                </c:pt>
                <c:pt idx="383" formatCode="0.0">
                  <c:v>39.300000000000288</c:v>
                </c:pt>
                <c:pt idx="384" formatCode="0.0">
                  <c:v>39.40000000000029</c:v>
                </c:pt>
                <c:pt idx="385" formatCode="0.0">
                  <c:v>39.500000000000291</c:v>
                </c:pt>
                <c:pt idx="386" formatCode="0.0">
                  <c:v>39.600000000000293</c:v>
                </c:pt>
                <c:pt idx="387" formatCode="0.0">
                  <c:v>39.700000000000294</c:v>
                </c:pt>
                <c:pt idx="388" formatCode="0.0">
                  <c:v>39.800000000000296</c:v>
                </c:pt>
                <c:pt idx="389" formatCode="0.0">
                  <c:v>39.900000000000297</c:v>
                </c:pt>
                <c:pt idx="390" formatCode="0.0">
                  <c:v>40.000000000000298</c:v>
                </c:pt>
                <c:pt idx="391" formatCode="0.0">
                  <c:v>40.1000000000003</c:v>
                </c:pt>
                <c:pt idx="392" formatCode="0.0">
                  <c:v>40.200000000000301</c:v>
                </c:pt>
                <c:pt idx="393" formatCode="0.0">
                  <c:v>40.300000000000303</c:v>
                </c:pt>
                <c:pt idx="394" formatCode="0.0">
                  <c:v>40.400000000000304</c:v>
                </c:pt>
                <c:pt idx="395" formatCode="0.0">
                  <c:v>40.500000000000306</c:v>
                </c:pt>
                <c:pt idx="396" formatCode="0.0">
                  <c:v>40.600000000000307</c:v>
                </c:pt>
                <c:pt idx="397" formatCode="0.0">
                  <c:v>40.700000000000308</c:v>
                </c:pt>
                <c:pt idx="398" formatCode="0.0">
                  <c:v>40.80000000000031</c:v>
                </c:pt>
                <c:pt idx="399" formatCode="0.0">
                  <c:v>40.900000000000311</c:v>
                </c:pt>
                <c:pt idx="400" formatCode="0.0">
                  <c:v>41.000000000000313</c:v>
                </c:pt>
                <c:pt idx="401" formatCode="0.0">
                  <c:v>41.100000000000314</c:v>
                </c:pt>
                <c:pt idx="402" formatCode="0.0">
                  <c:v>41.200000000000315</c:v>
                </c:pt>
                <c:pt idx="403" formatCode="0.0">
                  <c:v>41.300000000000317</c:v>
                </c:pt>
                <c:pt idx="404" formatCode="0.0">
                  <c:v>41.400000000000318</c:v>
                </c:pt>
                <c:pt idx="405" formatCode="0.0">
                  <c:v>41.50000000000032</c:v>
                </c:pt>
                <c:pt idx="406" formatCode="0.0">
                  <c:v>41.600000000000321</c:v>
                </c:pt>
                <c:pt idx="407" formatCode="0.0">
                  <c:v>41.700000000000323</c:v>
                </c:pt>
                <c:pt idx="408" formatCode="0.0">
                  <c:v>41.800000000000324</c:v>
                </c:pt>
                <c:pt idx="409" formatCode="0.0">
                  <c:v>41.900000000000325</c:v>
                </c:pt>
                <c:pt idx="410" formatCode="0.0">
                  <c:v>42.000000000000327</c:v>
                </c:pt>
                <c:pt idx="411" formatCode="0.0">
                  <c:v>42.100000000000328</c:v>
                </c:pt>
                <c:pt idx="412" formatCode="0.0">
                  <c:v>42.20000000000033</c:v>
                </c:pt>
                <c:pt idx="413" formatCode="0.0">
                  <c:v>42.300000000000331</c:v>
                </c:pt>
                <c:pt idx="414" formatCode="0.0">
                  <c:v>42.400000000000333</c:v>
                </c:pt>
                <c:pt idx="415" formatCode="0.0">
                  <c:v>42.500000000000334</c:v>
                </c:pt>
                <c:pt idx="416" formatCode="0.0">
                  <c:v>42.600000000000335</c:v>
                </c:pt>
                <c:pt idx="417" formatCode="0.0">
                  <c:v>42.700000000000337</c:v>
                </c:pt>
                <c:pt idx="418" formatCode="0.0">
                  <c:v>42.800000000000338</c:v>
                </c:pt>
                <c:pt idx="419" formatCode="0.0">
                  <c:v>42.90000000000034</c:v>
                </c:pt>
                <c:pt idx="420" formatCode="0.0">
                  <c:v>43.000000000000341</c:v>
                </c:pt>
                <c:pt idx="421" formatCode="0.0">
                  <c:v>43.100000000000342</c:v>
                </c:pt>
                <c:pt idx="422" formatCode="0.0">
                  <c:v>43.200000000000344</c:v>
                </c:pt>
                <c:pt idx="423" formatCode="0.0">
                  <c:v>43.300000000000345</c:v>
                </c:pt>
                <c:pt idx="424" formatCode="0.0">
                  <c:v>43.400000000000347</c:v>
                </c:pt>
                <c:pt idx="425" formatCode="0.0">
                  <c:v>43.500000000000348</c:v>
                </c:pt>
                <c:pt idx="426" formatCode="0.0">
                  <c:v>43.60000000000035</c:v>
                </c:pt>
                <c:pt idx="427" formatCode="0.0">
                  <c:v>43.700000000000351</c:v>
                </c:pt>
                <c:pt idx="428" formatCode="0.0">
                  <c:v>43.800000000000352</c:v>
                </c:pt>
                <c:pt idx="429" formatCode="0.0">
                  <c:v>43.900000000000354</c:v>
                </c:pt>
                <c:pt idx="430" formatCode="0.0">
                  <c:v>44.000000000000355</c:v>
                </c:pt>
                <c:pt idx="431" formatCode="0.0">
                  <c:v>44.100000000000357</c:v>
                </c:pt>
                <c:pt idx="432" formatCode="0.0">
                  <c:v>44.200000000000358</c:v>
                </c:pt>
                <c:pt idx="433" formatCode="0.0">
                  <c:v>44.30000000000036</c:v>
                </c:pt>
                <c:pt idx="434" formatCode="0.0">
                  <c:v>44.400000000000361</c:v>
                </c:pt>
                <c:pt idx="435" formatCode="0.0">
                  <c:v>44.500000000000362</c:v>
                </c:pt>
                <c:pt idx="436" formatCode="0.0">
                  <c:v>44.600000000000364</c:v>
                </c:pt>
                <c:pt idx="437" formatCode="0.0">
                  <c:v>44.700000000000365</c:v>
                </c:pt>
                <c:pt idx="438" formatCode="0.0">
                  <c:v>44.800000000000367</c:v>
                </c:pt>
                <c:pt idx="439" formatCode="0.0">
                  <c:v>44.900000000000368</c:v>
                </c:pt>
                <c:pt idx="440" formatCode="0.0">
                  <c:v>45.000000000000369</c:v>
                </c:pt>
                <c:pt idx="441" formatCode="0.0">
                  <c:v>45.100000000000371</c:v>
                </c:pt>
                <c:pt idx="442" formatCode="0.0">
                  <c:v>45.200000000000372</c:v>
                </c:pt>
                <c:pt idx="443" formatCode="0.0">
                  <c:v>45.300000000000374</c:v>
                </c:pt>
                <c:pt idx="444" formatCode="0.0">
                  <c:v>45.400000000000375</c:v>
                </c:pt>
                <c:pt idx="445" formatCode="0.0">
                  <c:v>45.500000000000377</c:v>
                </c:pt>
                <c:pt idx="446" formatCode="0.0">
                  <c:v>45.600000000000378</c:v>
                </c:pt>
                <c:pt idx="447" formatCode="0.0">
                  <c:v>45.700000000000379</c:v>
                </c:pt>
                <c:pt idx="448" formatCode="0.0">
                  <c:v>45.800000000000381</c:v>
                </c:pt>
                <c:pt idx="449" formatCode="0.0">
                  <c:v>45.900000000000382</c:v>
                </c:pt>
                <c:pt idx="450" formatCode="0.0">
                  <c:v>46.000000000000384</c:v>
                </c:pt>
                <c:pt idx="451" formatCode="0.0">
                  <c:v>46.100000000000385</c:v>
                </c:pt>
                <c:pt idx="452" formatCode="0.0">
                  <c:v>46.200000000000387</c:v>
                </c:pt>
                <c:pt idx="453" formatCode="0.0">
                  <c:v>46.300000000000388</c:v>
                </c:pt>
                <c:pt idx="454" formatCode="0.0">
                  <c:v>46.400000000000389</c:v>
                </c:pt>
                <c:pt idx="455" formatCode="0.0">
                  <c:v>46.500000000000391</c:v>
                </c:pt>
                <c:pt idx="456" formatCode="0.0">
                  <c:v>46.600000000000392</c:v>
                </c:pt>
                <c:pt idx="457" formatCode="0.0">
                  <c:v>46.700000000000394</c:v>
                </c:pt>
                <c:pt idx="458" formatCode="0.0">
                  <c:v>46.800000000000395</c:v>
                </c:pt>
                <c:pt idx="459" formatCode="0.0">
                  <c:v>46.900000000000396</c:v>
                </c:pt>
                <c:pt idx="460" formatCode="0.0">
                  <c:v>47.000000000000398</c:v>
                </c:pt>
                <c:pt idx="461" formatCode="0.0">
                  <c:v>47.100000000000399</c:v>
                </c:pt>
                <c:pt idx="462" formatCode="0.0">
                  <c:v>47.200000000000401</c:v>
                </c:pt>
                <c:pt idx="463" formatCode="0.0">
                  <c:v>47.300000000000402</c:v>
                </c:pt>
                <c:pt idx="464" formatCode="0.0">
                  <c:v>47.400000000000404</c:v>
                </c:pt>
                <c:pt idx="465" formatCode="0.0">
                  <c:v>47.500000000000405</c:v>
                </c:pt>
                <c:pt idx="466" formatCode="0.0">
                  <c:v>47.600000000000406</c:v>
                </c:pt>
                <c:pt idx="467" formatCode="0.0">
                  <c:v>47.700000000000408</c:v>
                </c:pt>
                <c:pt idx="468" formatCode="0.0">
                  <c:v>47.800000000000409</c:v>
                </c:pt>
                <c:pt idx="469" formatCode="0.0">
                  <c:v>47.900000000000411</c:v>
                </c:pt>
                <c:pt idx="470" formatCode="0.0">
                  <c:v>48.000000000000412</c:v>
                </c:pt>
                <c:pt idx="471" formatCode="0.0">
                  <c:v>48.100000000000414</c:v>
                </c:pt>
                <c:pt idx="472" formatCode="0.0">
                  <c:v>48.200000000000415</c:v>
                </c:pt>
                <c:pt idx="473" formatCode="0.0">
                  <c:v>48.300000000000416</c:v>
                </c:pt>
                <c:pt idx="474" formatCode="0.0">
                  <c:v>48.400000000000418</c:v>
                </c:pt>
                <c:pt idx="475" formatCode="0.0">
                  <c:v>48.500000000000419</c:v>
                </c:pt>
                <c:pt idx="476" formatCode="0.0">
                  <c:v>48.600000000000421</c:v>
                </c:pt>
                <c:pt idx="477" formatCode="0.0">
                  <c:v>48.700000000000422</c:v>
                </c:pt>
                <c:pt idx="478" formatCode="0.0">
                  <c:v>48.800000000000423</c:v>
                </c:pt>
                <c:pt idx="479" formatCode="0.0">
                  <c:v>48.900000000000425</c:v>
                </c:pt>
                <c:pt idx="480" formatCode="0.0">
                  <c:v>49.000000000000426</c:v>
                </c:pt>
                <c:pt idx="481" formatCode="0.0">
                  <c:v>49.100000000000428</c:v>
                </c:pt>
                <c:pt idx="482" formatCode="0.0">
                  <c:v>49.200000000000429</c:v>
                </c:pt>
                <c:pt idx="483" formatCode="0.0">
                  <c:v>49.300000000000431</c:v>
                </c:pt>
                <c:pt idx="484" formatCode="0.0">
                  <c:v>49.400000000000432</c:v>
                </c:pt>
                <c:pt idx="485" formatCode="0.0">
                  <c:v>49.500000000000433</c:v>
                </c:pt>
                <c:pt idx="486" formatCode="0.0">
                  <c:v>49.600000000000435</c:v>
                </c:pt>
                <c:pt idx="487" formatCode="0.0">
                  <c:v>49.700000000000436</c:v>
                </c:pt>
                <c:pt idx="488" formatCode="0.0">
                  <c:v>49.800000000000438</c:v>
                </c:pt>
                <c:pt idx="489" formatCode="0.0">
                  <c:v>49.900000000000439</c:v>
                </c:pt>
                <c:pt idx="490" formatCode="0.0">
                  <c:v>50.000000000000441</c:v>
                </c:pt>
                <c:pt idx="491" formatCode="0.0">
                  <c:v>50.100000000000442</c:v>
                </c:pt>
                <c:pt idx="492" formatCode="0.0">
                  <c:v>50.200000000000443</c:v>
                </c:pt>
                <c:pt idx="493" formatCode="0.0">
                  <c:v>50.300000000000445</c:v>
                </c:pt>
                <c:pt idx="494" formatCode="0.0">
                  <c:v>50.400000000000446</c:v>
                </c:pt>
                <c:pt idx="495" formatCode="0.0">
                  <c:v>50.500000000000448</c:v>
                </c:pt>
                <c:pt idx="496" formatCode="0.0">
                  <c:v>50.600000000000449</c:v>
                </c:pt>
                <c:pt idx="497" formatCode="0.0">
                  <c:v>50.70000000000045</c:v>
                </c:pt>
                <c:pt idx="498" formatCode="0.0">
                  <c:v>50.800000000000452</c:v>
                </c:pt>
                <c:pt idx="499" formatCode="0.0">
                  <c:v>50.900000000000453</c:v>
                </c:pt>
                <c:pt idx="500" formatCode="0.0">
                  <c:v>51.000000000000455</c:v>
                </c:pt>
                <c:pt idx="501" formatCode="0.0">
                  <c:v>51.100000000000456</c:v>
                </c:pt>
                <c:pt idx="502" formatCode="0.0">
                  <c:v>51.200000000000458</c:v>
                </c:pt>
                <c:pt idx="503" formatCode="0.0">
                  <c:v>51.300000000000459</c:v>
                </c:pt>
                <c:pt idx="504" formatCode="0.0">
                  <c:v>51.40000000000046</c:v>
                </c:pt>
                <c:pt idx="505" formatCode="0.0">
                  <c:v>51.500000000000462</c:v>
                </c:pt>
                <c:pt idx="506" formatCode="0.0">
                  <c:v>51.600000000000463</c:v>
                </c:pt>
                <c:pt idx="507" formatCode="0.0">
                  <c:v>51.700000000000465</c:v>
                </c:pt>
                <c:pt idx="508" formatCode="0.0">
                  <c:v>51.800000000000466</c:v>
                </c:pt>
                <c:pt idx="509" formatCode="0.0">
                  <c:v>51.900000000000468</c:v>
                </c:pt>
                <c:pt idx="510" formatCode="0.0">
                  <c:v>52.000000000000469</c:v>
                </c:pt>
                <c:pt idx="511" formatCode="0.0">
                  <c:v>52.10000000000047</c:v>
                </c:pt>
                <c:pt idx="512" formatCode="0.0">
                  <c:v>52.200000000000472</c:v>
                </c:pt>
                <c:pt idx="513" formatCode="0.0">
                  <c:v>52.300000000000473</c:v>
                </c:pt>
                <c:pt idx="514" formatCode="0.0">
                  <c:v>52.400000000000475</c:v>
                </c:pt>
                <c:pt idx="515" formatCode="0.0">
                  <c:v>52.500000000000476</c:v>
                </c:pt>
                <c:pt idx="516" formatCode="0.0">
                  <c:v>52.600000000000477</c:v>
                </c:pt>
                <c:pt idx="517" formatCode="0.0">
                  <c:v>52.700000000000479</c:v>
                </c:pt>
                <c:pt idx="518" formatCode="0.0">
                  <c:v>52.80000000000048</c:v>
                </c:pt>
                <c:pt idx="519" formatCode="0.0">
                  <c:v>52.900000000000482</c:v>
                </c:pt>
                <c:pt idx="520" formatCode="0.0">
                  <c:v>53.000000000000483</c:v>
                </c:pt>
                <c:pt idx="521" formatCode="0.0">
                  <c:v>53.100000000000485</c:v>
                </c:pt>
                <c:pt idx="522" formatCode="0.0">
                  <c:v>53.200000000000486</c:v>
                </c:pt>
                <c:pt idx="523" formatCode="0.0">
                  <c:v>53.300000000000487</c:v>
                </c:pt>
                <c:pt idx="524" formatCode="0.0">
                  <c:v>53.400000000000489</c:v>
                </c:pt>
                <c:pt idx="525" formatCode="0.0">
                  <c:v>53.50000000000049</c:v>
                </c:pt>
                <c:pt idx="526" formatCode="0.0">
                  <c:v>53.600000000000492</c:v>
                </c:pt>
                <c:pt idx="527" formatCode="0.0">
                  <c:v>53.700000000000493</c:v>
                </c:pt>
                <c:pt idx="528" formatCode="0.0">
                  <c:v>53.800000000000495</c:v>
                </c:pt>
                <c:pt idx="529" formatCode="0.0">
                  <c:v>53.900000000000496</c:v>
                </c:pt>
                <c:pt idx="530" formatCode="0.0">
                  <c:v>54.000000000000497</c:v>
                </c:pt>
                <c:pt idx="531" formatCode="0.0">
                  <c:v>54.100000000000499</c:v>
                </c:pt>
                <c:pt idx="532" formatCode="0.0">
                  <c:v>54.2000000000005</c:v>
                </c:pt>
                <c:pt idx="533" formatCode="0.0">
                  <c:v>54.300000000000502</c:v>
                </c:pt>
                <c:pt idx="534" formatCode="0.0">
                  <c:v>54.400000000000503</c:v>
                </c:pt>
                <c:pt idx="535" formatCode="0.0">
                  <c:v>54.500000000000504</c:v>
                </c:pt>
                <c:pt idx="536" formatCode="0.0">
                  <c:v>54.600000000000506</c:v>
                </c:pt>
                <c:pt idx="537" formatCode="0.0">
                  <c:v>54.700000000000507</c:v>
                </c:pt>
                <c:pt idx="538" formatCode="0.0">
                  <c:v>54.800000000000509</c:v>
                </c:pt>
                <c:pt idx="539" formatCode="0.0">
                  <c:v>54.90000000000051</c:v>
                </c:pt>
                <c:pt idx="540" formatCode="0.0">
                  <c:v>55.000000000000512</c:v>
                </c:pt>
                <c:pt idx="541" formatCode="0.0">
                  <c:v>55.100000000000513</c:v>
                </c:pt>
                <c:pt idx="542" formatCode="0.0">
                  <c:v>55.200000000000514</c:v>
                </c:pt>
                <c:pt idx="543" formatCode="0.0">
                  <c:v>55.300000000000516</c:v>
                </c:pt>
                <c:pt idx="544" formatCode="0.0">
                  <c:v>55.400000000000517</c:v>
                </c:pt>
                <c:pt idx="545" formatCode="0.0">
                  <c:v>55.500000000000519</c:v>
                </c:pt>
                <c:pt idx="546" formatCode="0.0">
                  <c:v>55.60000000000052</c:v>
                </c:pt>
                <c:pt idx="547" formatCode="0.0">
                  <c:v>55.700000000000522</c:v>
                </c:pt>
                <c:pt idx="548" formatCode="0.0">
                  <c:v>55.800000000000523</c:v>
                </c:pt>
                <c:pt idx="549" formatCode="0.0">
                  <c:v>55.900000000000524</c:v>
                </c:pt>
                <c:pt idx="550" formatCode="0.0">
                  <c:v>56.000000000000526</c:v>
                </c:pt>
                <c:pt idx="551" formatCode="0.0">
                  <c:v>56.100000000000527</c:v>
                </c:pt>
                <c:pt idx="552" formatCode="0.0">
                  <c:v>56.200000000000529</c:v>
                </c:pt>
                <c:pt idx="553" formatCode="0.0">
                  <c:v>56.30000000000053</c:v>
                </c:pt>
                <c:pt idx="554" formatCode="0.0">
                  <c:v>56.400000000000531</c:v>
                </c:pt>
                <c:pt idx="555" formatCode="0.0">
                  <c:v>56.500000000000533</c:v>
                </c:pt>
                <c:pt idx="556" formatCode="0.0">
                  <c:v>56.600000000000534</c:v>
                </c:pt>
                <c:pt idx="557" formatCode="0.0">
                  <c:v>56.700000000000536</c:v>
                </c:pt>
                <c:pt idx="558" formatCode="0.0">
                  <c:v>56.800000000000537</c:v>
                </c:pt>
                <c:pt idx="559" formatCode="0.0">
                  <c:v>56.900000000000539</c:v>
                </c:pt>
                <c:pt idx="560" formatCode="0.0">
                  <c:v>57.00000000000054</c:v>
                </c:pt>
                <c:pt idx="561" formatCode="0.0">
                  <c:v>57.100000000000541</c:v>
                </c:pt>
                <c:pt idx="562" formatCode="0.0">
                  <c:v>57.200000000000543</c:v>
                </c:pt>
                <c:pt idx="563" formatCode="0.0">
                  <c:v>57.300000000000544</c:v>
                </c:pt>
                <c:pt idx="564" formatCode="0.0">
                  <c:v>57.400000000000546</c:v>
                </c:pt>
                <c:pt idx="565" formatCode="0.0">
                  <c:v>57.500000000000547</c:v>
                </c:pt>
                <c:pt idx="566" formatCode="0.0">
                  <c:v>57.600000000000549</c:v>
                </c:pt>
                <c:pt idx="567" formatCode="0.0">
                  <c:v>57.70000000000055</c:v>
                </c:pt>
                <c:pt idx="568" formatCode="0.0">
                  <c:v>57.800000000000551</c:v>
                </c:pt>
                <c:pt idx="569" formatCode="0.0">
                  <c:v>57.900000000000553</c:v>
                </c:pt>
                <c:pt idx="570" formatCode="0.0">
                  <c:v>58.000000000000554</c:v>
                </c:pt>
                <c:pt idx="571" formatCode="0.0">
                  <c:v>58.100000000000556</c:v>
                </c:pt>
                <c:pt idx="572" formatCode="0.0">
                  <c:v>58.200000000000557</c:v>
                </c:pt>
                <c:pt idx="573" formatCode="0.0">
                  <c:v>58.300000000000558</c:v>
                </c:pt>
                <c:pt idx="574" formatCode="0.0">
                  <c:v>58.40000000000056</c:v>
                </c:pt>
                <c:pt idx="575" formatCode="0.0">
                  <c:v>58.500000000000561</c:v>
                </c:pt>
                <c:pt idx="576" formatCode="0.0">
                  <c:v>58.600000000000563</c:v>
                </c:pt>
                <c:pt idx="577" formatCode="0.0">
                  <c:v>58.700000000000564</c:v>
                </c:pt>
                <c:pt idx="578" formatCode="0.0">
                  <c:v>58.800000000000566</c:v>
                </c:pt>
                <c:pt idx="579" formatCode="0.0">
                  <c:v>58.900000000000567</c:v>
                </c:pt>
                <c:pt idx="580" formatCode="0.0">
                  <c:v>59.000000000000568</c:v>
                </c:pt>
                <c:pt idx="581" formatCode="0.0">
                  <c:v>59.10000000000057</c:v>
                </c:pt>
                <c:pt idx="582" formatCode="0.0">
                  <c:v>59.200000000000571</c:v>
                </c:pt>
                <c:pt idx="583" formatCode="0.0">
                  <c:v>59.300000000000573</c:v>
                </c:pt>
                <c:pt idx="584" formatCode="0.0">
                  <c:v>59.400000000000574</c:v>
                </c:pt>
                <c:pt idx="585" formatCode="0.0">
                  <c:v>59.500000000000576</c:v>
                </c:pt>
                <c:pt idx="586" formatCode="0.0">
                  <c:v>59.600000000000577</c:v>
                </c:pt>
                <c:pt idx="587" formatCode="0.0">
                  <c:v>59.700000000000578</c:v>
                </c:pt>
                <c:pt idx="588" formatCode="0.0">
                  <c:v>59.80000000000058</c:v>
                </c:pt>
                <c:pt idx="589" formatCode="0.0">
                  <c:v>59.900000000000581</c:v>
                </c:pt>
                <c:pt idx="590" formatCode="0.0">
                  <c:v>60</c:v>
                </c:pt>
                <c:pt idx="591" formatCode="0.0">
                  <c:v>60.1</c:v>
                </c:pt>
                <c:pt idx="592" formatCode="0.0">
                  <c:v>60.2</c:v>
                </c:pt>
                <c:pt idx="593" formatCode="0.0">
                  <c:v>60.300000000000004</c:v>
                </c:pt>
                <c:pt idx="594" formatCode="0.0">
                  <c:v>60.400000000000006</c:v>
                </c:pt>
                <c:pt idx="595" formatCode="0.0">
                  <c:v>60.500000000000007</c:v>
                </c:pt>
                <c:pt idx="596" formatCode="0.0">
                  <c:v>60.600000000000009</c:v>
                </c:pt>
                <c:pt idx="597" formatCode="0.0">
                  <c:v>60.70000000000001</c:v>
                </c:pt>
                <c:pt idx="598" formatCode="0.0">
                  <c:v>60.800000000000011</c:v>
                </c:pt>
                <c:pt idx="599" formatCode="0.0">
                  <c:v>60.900000000000013</c:v>
                </c:pt>
                <c:pt idx="600" formatCode="0.0">
                  <c:v>61.000000000000014</c:v>
                </c:pt>
                <c:pt idx="601" formatCode="0.0">
                  <c:v>61.100000000000016</c:v>
                </c:pt>
                <c:pt idx="602" formatCode="0.0">
                  <c:v>61.200000000000017</c:v>
                </c:pt>
                <c:pt idx="603" formatCode="0.0">
                  <c:v>61.300000000000018</c:v>
                </c:pt>
                <c:pt idx="604" formatCode="0.0">
                  <c:v>61.40000000000002</c:v>
                </c:pt>
                <c:pt idx="605" formatCode="0.0">
                  <c:v>61.500000000000021</c:v>
                </c:pt>
                <c:pt idx="606" formatCode="0.0">
                  <c:v>61.600000000000023</c:v>
                </c:pt>
                <c:pt idx="607" formatCode="0.0">
                  <c:v>61.700000000000024</c:v>
                </c:pt>
                <c:pt idx="608" formatCode="0.0">
                  <c:v>61.800000000000026</c:v>
                </c:pt>
                <c:pt idx="609" formatCode="0.0">
                  <c:v>61.900000000000027</c:v>
                </c:pt>
                <c:pt idx="610" formatCode="0.0">
                  <c:v>62.000000000000028</c:v>
                </c:pt>
                <c:pt idx="611" formatCode="0.0">
                  <c:v>62.10000000000003</c:v>
                </c:pt>
                <c:pt idx="612" formatCode="0.0">
                  <c:v>62.200000000000031</c:v>
                </c:pt>
                <c:pt idx="613" formatCode="0.0">
                  <c:v>62.300000000000033</c:v>
                </c:pt>
                <c:pt idx="614" formatCode="0.0">
                  <c:v>62.400000000000034</c:v>
                </c:pt>
                <c:pt idx="615" formatCode="0.0">
                  <c:v>62.500000000000036</c:v>
                </c:pt>
                <c:pt idx="616" formatCode="0.0">
                  <c:v>62.600000000000037</c:v>
                </c:pt>
                <c:pt idx="617" formatCode="0.0">
                  <c:v>62.700000000000038</c:v>
                </c:pt>
                <c:pt idx="618" formatCode="0.0">
                  <c:v>62.80000000000004</c:v>
                </c:pt>
                <c:pt idx="619" formatCode="0.0">
                  <c:v>62.900000000000041</c:v>
                </c:pt>
                <c:pt idx="620" formatCode="0.0">
                  <c:v>63.000000000000043</c:v>
                </c:pt>
                <c:pt idx="621" formatCode="0.0">
                  <c:v>63.100000000000044</c:v>
                </c:pt>
                <c:pt idx="622" formatCode="0.0">
                  <c:v>63.200000000000045</c:v>
                </c:pt>
                <c:pt idx="623" formatCode="0.0">
                  <c:v>63.300000000000047</c:v>
                </c:pt>
                <c:pt idx="624" formatCode="0.0">
                  <c:v>63.400000000000048</c:v>
                </c:pt>
                <c:pt idx="625" formatCode="0.0">
                  <c:v>63.50000000000005</c:v>
                </c:pt>
                <c:pt idx="626" formatCode="0.0">
                  <c:v>63.600000000000051</c:v>
                </c:pt>
                <c:pt idx="627" formatCode="0.0">
                  <c:v>63.700000000000053</c:v>
                </c:pt>
                <c:pt idx="628" formatCode="0.0">
                  <c:v>63.800000000000054</c:v>
                </c:pt>
                <c:pt idx="629" formatCode="0.0">
                  <c:v>63.900000000000055</c:v>
                </c:pt>
                <c:pt idx="630" formatCode="0.0">
                  <c:v>64.000000000000057</c:v>
                </c:pt>
                <c:pt idx="631" formatCode="0.0">
                  <c:v>64.100000000000051</c:v>
                </c:pt>
                <c:pt idx="632" formatCode="0.0">
                  <c:v>64.200000000000045</c:v>
                </c:pt>
                <c:pt idx="633" formatCode="0.0">
                  <c:v>64.30000000000004</c:v>
                </c:pt>
                <c:pt idx="634" formatCode="0.0">
                  <c:v>64.400000000000034</c:v>
                </c:pt>
                <c:pt idx="635" formatCode="0.0">
                  <c:v>64.500000000000028</c:v>
                </c:pt>
                <c:pt idx="636" formatCode="0.0">
                  <c:v>64.600000000000023</c:v>
                </c:pt>
                <c:pt idx="637" formatCode="0.0">
                  <c:v>64.700000000000017</c:v>
                </c:pt>
                <c:pt idx="638" formatCode="0.0">
                  <c:v>64.800000000000011</c:v>
                </c:pt>
                <c:pt idx="639" formatCode="0.0">
                  <c:v>64.900000000000006</c:v>
                </c:pt>
                <c:pt idx="640" formatCode="0.0">
                  <c:v>65</c:v>
                </c:pt>
                <c:pt idx="641" formatCode="0.0">
                  <c:v>65.099999999999994</c:v>
                </c:pt>
                <c:pt idx="642" formatCode="0.0">
                  <c:v>65.199999999999989</c:v>
                </c:pt>
                <c:pt idx="643" formatCode="0.0">
                  <c:v>65.299999999999983</c:v>
                </c:pt>
                <c:pt idx="644" formatCode="0.0">
                  <c:v>65.399999999999977</c:v>
                </c:pt>
                <c:pt idx="645" formatCode="0.0">
                  <c:v>65.499999999999972</c:v>
                </c:pt>
                <c:pt idx="646" formatCode="0.0">
                  <c:v>65.599999999999966</c:v>
                </c:pt>
                <c:pt idx="647" formatCode="0.0">
                  <c:v>65.69999999999996</c:v>
                </c:pt>
                <c:pt idx="648" formatCode="0.0">
                  <c:v>65.799999999999955</c:v>
                </c:pt>
                <c:pt idx="649" formatCode="0.0">
                  <c:v>65.899999999999949</c:v>
                </c:pt>
                <c:pt idx="650" formatCode="0.0">
                  <c:v>65.999999999999943</c:v>
                </c:pt>
                <c:pt idx="651" formatCode="0.0">
                  <c:v>66.099999999999937</c:v>
                </c:pt>
                <c:pt idx="652" formatCode="0.0">
                  <c:v>66.199999999999932</c:v>
                </c:pt>
                <c:pt idx="653" formatCode="0.0">
                  <c:v>66.299999999999926</c:v>
                </c:pt>
                <c:pt idx="654" formatCode="0.0">
                  <c:v>66.39999999999992</c:v>
                </c:pt>
                <c:pt idx="655" formatCode="0.0">
                  <c:v>66.499999999999915</c:v>
                </c:pt>
                <c:pt idx="656" formatCode="0.0">
                  <c:v>66.599999999999909</c:v>
                </c:pt>
                <c:pt idx="657" formatCode="0.0">
                  <c:v>66.699999999999903</c:v>
                </c:pt>
                <c:pt idx="658" formatCode="0.0">
                  <c:v>66.799999999999898</c:v>
                </c:pt>
                <c:pt idx="659" formatCode="0.0">
                  <c:v>66.899999999999892</c:v>
                </c:pt>
                <c:pt idx="660" formatCode="0.0">
                  <c:v>66.999999999999886</c:v>
                </c:pt>
                <c:pt idx="661" formatCode="0.0">
                  <c:v>67.099999999999881</c:v>
                </c:pt>
                <c:pt idx="662" formatCode="0.0">
                  <c:v>67.199999999999875</c:v>
                </c:pt>
                <c:pt idx="663" formatCode="0.0">
                  <c:v>67.299999999999869</c:v>
                </c:pt>
                <c:pt idx="664" formatCode="0.0">
                  <c:v>67.399999999999864</c:v>
                </c:pt>
                <c:pt idx="665" formatCode="0.0">
                  <c:v>67.499999999999858</c:v>
                </c:pt>
                <c:pt idx="666" formatCode="0.0">
                  <c:v>67.599999999999852</c:v>
                </c:pt>
                <c:pt idx="667" formatCode="0.0">
                  <c:v>67.699999999999847</c:v>
                </c:pt>
                <c:pt idx="668" formatCode="0.0">
                  <c:v>67.799999999999841</c:v>
                </c:pt>
                <c:pt idx="669" formatCode="0.0">
                  <c:v>67.899999999999835</c:v>
                </c:pt>
                <c:pt idx="670" formatCode="0.0">
                  <c:v>67.999999999999829</c:v>
                </c:pt>
                <c:pt idx="671" formatCode="0.0">
                  <c:v>68.099999999999824</c:v>
                </c:pt>
                <c:pt idx="672" formatCode="0.0">
                  <c:v>68.199999999999818</c:v>
                </c:pt>
                <c:pt idx="673" formatCode="0.0">
                  <c:v>68.299999999999812</c:v>
                </c:pt>
                <c:pt idx="674" formatCode="0.0">
                  <c:v>68.399999999999807</c:v>
                </c:pt>
                <c:pt idx="675" formatCode="0.0">
                  <c:v>68.499999999999801</c:v>
                </c:pt>
                <c:pt idx="676" formatCode="0.0">
                  <c:v>68.599999999999795</c:v>
                </c:pt>
                <c:pt idx="677" formatCode="0.0">
                  <c:v>68.69999999999979</c:v>
                </c:pt>
                <c:pt idx="678" formatCode="0.0">
                  <c:v>68.799999999999784</c:v>
                </c:pt>
                <c:pt idx="679" formatCode="0.0">
                  <c:v>68.899999999999778</c:v>
                </c:pt>
                <c:pt idx="680" formatCode="0.0">
                  <c:v>68.999999999999773</c:v>
                </c:pt>
                <c:pt idx="681" formatCode="0.0">
                  <c:v>69.099999999999767</c:v>
                </c:pt>
                <c:pt idx="682" formatCode="0.0">
                  <c:v>69.199999999999761</c:v>
                </c:pt>
                <c:pt idx="683" formatCode="0.0">
                  <c:v>69.299999999999756</c:v>
                </c:pt>
                <c:pt idx="684" formatCode="0.0">
                  <c:v>69.39999999999975</c:v>
                </c:pt>
                <c:pt idx="685" formatCode="0.0">
                  <c:v>69.499999999999744</c:v>
                </c:pt>
                <c:pt idx="686" formatCode="0.0">
                  <c:v>69.599999999999739</c:v>
                </c:pt>
                <c:pt idx="687" formatCode="0.0">
                  <c:v>69.699999999999733</c:v>
                </c:pt>
                <c:pt idx="688" formatCode="0.0">
                  <c:v>69.799999999999727</c:v>
                </c:pt>
                <c:pt idx="689" formatCode="0.0">
                  <c:v>69.899999999999721</c:v>
                </c:pt>
                <c:pt idx="690" formatCode="0.0">
                  <c:v>69.999999999999716</c:v>
                </c:pt>
                <c:pt idx="691" formatCode="0.0">
                  <c:v>70.09999999999971</c:v>
                </c:pt>
                <c:pt idx="692" formatCode="0.0">
                  <c:v>70.199999999999704</c:v>
                </c:pt>
                <c:pt idx="693" formatCode="0.0">
                  <c:v>70.299999999999699</c:v>
                </c:pt>
                <c:pt idx="694" formatCode="0.0">
                  <c:v>70.399999999999693</c:v>
                </c:pt>
                <c:pt idx="695" formatCode="0.0">
                  <c:v>70.499999999999687</c:v>
                </c:pt>
                <c:pt idx="696" formatCode="0.0">
                  <c:v>70.599999999999682</c:v>
                </c:pt>
                <c:pt idx="697" formatCode="0.0">
                  <c:v>70.699999999999676</c:v>
                </c:pt>
                <c:pt idx="698" formatCode="0.0">
                  <c:v>70.79999999999967</c:v>
                </c:pt>
                <c:pt idx="699" formatCode="0.0">
                  <c:v>70.899999999999665</c:v>
                </c:pt>
                <c:pt idx="700" formatCode="0.0">
                  <c:v>70.999999999999659</c:v>
                </c:pt>
                <c:pt idx="701" formatCode="0.0">
                  <c:v>71.099999999999653</c:v>
                </c:pt>
                <c:pt idx="702" formatCode="0.0">
                  <c:v>71.199999999999648</c:v>
                </c:pt>
                <c:pt idx="703" formatCode="0.0">
                  <c:v>71.299999999999642</c:v>
                </c:pt>
                <c:pt idx="704" formatCode="0.0">
                  <c:v>71.399999999999636</c:v>
                </c:pt>
                <c:pt idx="705" formatCode="0.0">
                  <c:v>71.499999999999631</c:v>
                </c:pt>
                <c:pt idx="706" formatCode="0.0">
                  <c:v>71.599999999999625</c:v>
                </c:pt>
                <c:pt idx="707" formatCode="0.0">
                  <c:v>71.699999999999619</c:v>
                </c:pt>
                <c:pt idx="708" formatCode="0.0">
                  <c:v>71.799999999999613</c:v>
                </c:pt>
                <c:pt idx="709" formatCode="0.0">
                  <c:v>71.899999999999608</c:v>
                </c:pt>
                <c:pt idx="710" formatCode="0.0">
                  <c:v>71.999999999999602</c:v>
                </c:pt>
                <c:pt idx="711" formatCode="0.0">
                  <c:v>72.099999999999596</c:v>
                </c:pt>
                <c:pt idx="712" formatCode="0.0">
                  <c:v>72.199999999999591</c:v>
                </c:pt>
                <c:pt idx="713" formatCode="0.0">
                  <c:v>72.299999999999585</c:v>
                </c:pt>
                <c:pt idx="714" formatCode="0.0">
                  <c:v>72.399999999999579</c:v>
                </c:pt>
                <c:pt idx="715" formatCode="0.0">
                  <c:v>72.499999999999574</c:v>
                </c:pt>
                <c:pt idx="716" formatCode="0.0">
                  <c:v>72.599999999999568</c:v>
                </c:pt>
                <c:pt idx="717" formatCode="0.0">
                  <c:v>72.699999999999562</c:v>
                </c:pt>
                <c:pt idx="718" formatCode="0.0">
                  <c:v>72.799999999999557</c:v>
                </c:pt>
                <c:pt idx="719" formatCode="0.0">
                  <c:v>72.899999999999551</c:v>
                </c:pt>
                <c:pt idx="720" formatCode="0.0">
                  <c:v>72.999999999999545</c:v>
                </c:pt>
                <c:pt idx="721" formatCode="0.0">
                  <c:v>73.09999999999954</c:v>
                </c:pt>
                <c:pt idx="722" formatCode="0.0">
                  <c:v>73.199999999999534</c:v>
                </c:pt>
                <c:pt idx="723" formatCode="0.0">
                  <c:v>73.299999999999528</c:v>
                </c:pt>
                <c:pt idx="724" formatCode="0.0">
                  <c:v>73.399999999999523</c:v>
                </c:pt>
                <c:pt idx="725" formatCode="0.0">
                  <c:v>73.499999999999517</c:v>
                </c:pt>
                <c:pt idx="726" formatCode="0.0">
                  <c:v>73.599999999999511</c:v>
                </c:pt>
                <c:pt idx="727" formatCode="0.0">
                  <c:v>73.699999999999505</c:v>
                </c:pt>
                <c:pt idx="728" formatCode="0.0">
                  <c:v>73.7999999999995</c:v>
                </c:pt>
                <c:pt idx="729" formatCode="0.0">
                  <c:v>73.899999999999494</c:v>
                </c:pt>
                <c:pt idx="730" formatCode="0.0">
                  <c:v>73.999999999999488</c:v>
                </c:pt>
                <c:pt idx="731" formatCode="0.0">
                  <c:v>74.099999999999483</c:v>
                </c:pt>
                <c:pt idx="732" formatCode="0.0">
                  <c:v>74.199999999999477</c:v>
                </c:pt>
                <c:pt idx="733" formatCode="0.0">
                  <c:v>74.299999999999471</c:v>
                </c:pt>
                <c:pt idx="734" formatCode="0.0">
                  <c:v>74.399999999999466</c:v>
                </c:pt>
                <c:pt idx="735" formatCode="0.0">
                  <c:v>74.49999999999946</c:v>
                </c:pt>
                <c:pt idx="736" formatCode="0.0">
                  <c:v>74.599999999999454</c:v>
                </c:pt>
                <c:pt idx="737" formatCode="0.0">
                  <c:v>74.699999999999449</c:v>
                </c:pt>
                <c:pt idx="738" formatCode="0.0">
                  <c:v>74.799999999999443</c:v>
                </c:pt>
                <c:pt idx="739" formatCode="0.0">
                  <c:v>74.899999999999437</c:v>
                </c:pt>
                <c:pt idx="740" formatCode="0.0">
                  <c:v>74.999999999999432</c:v>
                </c:pt>
                <c:pt idx="741" formatCode="0.0">
                  <c:v>75.099999999999426</c:v>
                </c:pt>
                <c:pt idx="742" formatCode="0.0">
                  <c:v>75.19999999999942</c:v>
                </c:pt>
                <c:pt idx="743" formatCode="0.0">
                  <c:v>75.299999999999415</c:v>
                </c:pt>
                <c:pt idx="744" formatCode="0.0">
                  <c:v>75.399999999999409</c:v>
                </c:pt>
                <c:pt idx="745" formatCode="0.0">
                  <c:v>75.499999999999403</c:v>
                </c:pt>
                <c:pt idx="746" formatCode="0.0">
                  <c:v>75.599999999999397</c:v>
                </c:pt>
                <c:pt idx="747" formatCode="0.0">
                  <c:v>75.699999999999392</c:v>
                </c:pt>
                <c:pt idx="748" formatCode="0.0">
                  <c:v>75.799999999999386</c:v>
                </c:pt>
                <c:pt idx="749" formatCode="0.0">
                  <c:v>75.89999999999938</c:v>
                </c:pt>
                <c:pt idx="750" formatCode="0.0">
                  <c:v>75.999999999999375</c:v>
                </c:pt>
                <c:pt idx="751" formatCode="0.0">
                  <c:v>76.099999999999369</c:v>
                </c:pt>
                <c:pt idx="752" formatCode="0.0">
                  <c:v>76.199999999999363</c:v>
                </c:pt>
                <c:pt idx="753" formatCode="0.0">
                  <c:v>76.299999999999358</c:v>
                </c:pt>
                <c:pt idx="754" formatCode="0.0">
                  <c:v>76.399999999999352</c:v>
                </c:pt>
                <c:pt idx="755" formatCode="0.0">
                  <c:v>76.499999999999346</c:v>
                </c:pt>
                <c:pt idx="756" formatCode="0.0">
                  <c:v>76.599999999999341</c:v>
                </c:pt>
                <c:pt idx="757" formatCode="0.0">
                  <c:v>76.699999999999335</c:v>
                </c:pt>
                <c:pt idx="758" formatCode="0.0">
                  <c:v>76.799999999999329</c:v>
                </c:pt>
                <c:pt idx="759" formatCode="0.0">
                  <c:v>76.899999999999324</c:v>
                </c:pt>
                <c:pt idx="760" formatCode="0.0">
                  <c:v>76.999999999999318</c:v>
                </c:pt>
                <c:pt idx="761" formatCode="0.0">
                  <c:v>77.099999999999312</c:v>
                </c:pt>
                <c:pt idx="762" formatCode="0.0">
                  <c:v>77.199999999999307</c:v>
                </c:pt>
                <c:pt idx="763" formatCode="0.0">
                  <c:v>77.299999999999301</c:v>
                </c:pt>
                <c:pt idx="764" formatCode="0.0">
                  <c:v>77.399999999999295</c:v>
                </c:pt>
                <c:pt idx="765" formatCode="0.0">
                  <c:v>77.499999999999289</c:v>
                </c:pt>
                <c:pt idx="766" formatCode="0.0">
                  <c:v>77.599999999999284</c:v>
                </c:pt>
                <c:pt idx="767" formatCode="0.0">
                  <c:v>77.699999999999278</c:v>
                </c:pt>
                <c:pt idx="768" formatCode="0.0">
                  <c:v>77.799999999999272</c:v>
                </c:pt>
                <c:pt idx="769" formatCode="0.0">
                  <c:v>77.899999999999267</c:v>
                </c:pt>
                <c:pt idx="770" formatCode="0.0">
                  <c:v>77.999999999999261</c:v>
                </c:pt>
                <c:pt idx="771" formatCode="0.0">
                  <c:v>78.099999999999255</c:v>
                </c:pt>
                <c:pt idx="772" formatCode="0.0">
                  <c:v>78.19999999999925</c:v>
                </c:pt>
                <c:pt idx="773" formatCode="0.0">
                  <c:v>78.299999999999244</c:v>
                </c:pt>
                <c:pt idx="774" formatCode="0.0">
                  <c:v>78.399999999999238</c:v>
                </c:pt>
                <c:pt idx="775" formatCode="0.0">
                  <c:v>78.499999999999233</c:v>
                </c:pt>
                <c:pt idx="776" formatCode="0.0">
                  <c:v>78.599999999999227</c:v>
                </c:pt>
                <c:pt idx="777" formatCode="0.0">
                  <c:v>78.699999999999221</c:v>
                </c:pt>
                <c:pt idx="778" formatCode="0.0">
                  <c:v>78.799999999999216</c:v>
                </c:pt>
                <c:pt idx="779" formatCode="0.0">
                  <c:v>78.89999999999921</c:v>
                </c:pt>
                <c:pt idx="780" formatCode="0.0">
                  <c:v>78.999999999999204</c:v>
                </c:pt>
                <c:pt idx="781" formatCode="0.0">
                  <c:v>79.099999999999199</c:v>
                </c:pt>
                <c:pt idx="782" formatCode="0.0">
                  <c:v>79.199999999999193</c:v>
                </c:pt>
                <c:pt idx="783" formatCode="0.0">
                  <c:v>79.299999999999187</c:v>
                </c:pt>
                <c:pt idx="784" formatCode="0.0">
                  <c:v>79.399999999999181</c:v>
                </c:pt>
                <c:pt idx="785" formatCode="0.0">
                  <c:v>79.499999999999176</c:v>
                </c:pt>
                <c:pt idx="786" formatCode="0.0">
                  <c:v>79.59999999999917</c:v>
                </c:pt>
                <c:pt idx="787" formatCode="0.0">
                  <c:v>79.699999999999164</c:v>
                </c:pt>
                <c:pt idx="788" formatCode="0.0">
                  <c:v>79.799999999999159</c:v>
                </c:pt>
                <c:pt idx="789" formatCode="0.0">
                  <c:v>79.899999999999153</c:v>
                </c:pt>
                <c:pt idx="790" formatCode="0.0">
                  <c:v>79.999999999999147</c:v>
                </c:pt>
                <c:pt idx="791" formatCode="0.0">
                  <c:v>80.099999999999142</c:v>
                </c:pt>
                <c:pt idx="792" formatCode="0.0">
                  <c:v>80.199999999999136</c:v>
                </c:pt>
                <c:pt idx="793" formatCode="0.0">
                  <c:v>80.29999999999913</c:v>
                </c:pt>
                <c:pt idx="794" formatCode="0.0">
                  <c:v>80.399999999999125</c:v>
                </c:pt>
                <c:pt idx="795" formatCode="0.0">
                  <c:v>80.499999999999119</c:v>
                </c:pt>
                <c:pt idx="796" formatCode="0.0">
                  <c:v>80.599999999999113</c:v>
                </c:pt>
                <c:pt idx="797" formatCode="0.0">
                  <c:v>80.699999999999108</c:v>
                </c:pt>
                <c:pt idx="798" formatCode="0.0">
                  <c:v>80.799999999999102</c:v>
                </c:pt>
                <c:pt idx="799" formatCode="0.0">
                  <c:v>80.899999999999096</c:v>
                </c:pt>
                <c:pt idx="800" formatCode="0.0">
                  <c:v>80.999999999999091</c:v>
                </c:pt>
                <c:pt idx="801" formatCode="0.0">
                  <c:v>81.099999999999085</c:v>
                </c:pt>
                <c:pt idx="802" formatCode="0.0">
                  <c:v>81.199999999999079</c:v>
                </c:pt>
                <c:pt idx="803" formatCode="0.0">
                  <c:v>81.299999999999073</c:v>
                </c:pt>
                <c:pt idx="804" formatCode="0.0">
                  <c:v>81.399999999999068</c:v>
                </c:pt>
                <c:pt idx="805" formatCode="0.0">
                  <c:v>81.499999999999062</c:v>
                </c:pt>
                <c:pt idx="806" formatCode="0.0">
                  <c:v>81.599999999999056</c:v>
                </c:pt>
                <c:pt idx="807" formatCode="0.0">
                  <c:v>81.699999999999051</c:v>
                </c:pt>
                <c:pt idx="808" formatCode="0.0">
                  <c:v>81.799999999999045</c:v>
                </c:pt>
                <c:pt idx="809" formatCode="0.0">
                  <c:v>81.899999999999039</c:v>
                </c:pt>
                <c:pt idx="810" formatCode="0.0">
                  <c:v>81.999999999999034</c:v>
                </c:pt>
                <c:pt idx="811" formatCode="0.0">
                  <c:v>82.099999999999028</c:v>
                </c:pt>
                <c:pt idx="812" formatCode="0.0">
                  <c:v>82.199999999999022</c:v>
                </c:pt>
                <c:pt idx="813" formatCode="0.0">
                  <c:v>82.299999999999017</c:v>
                </c:pt>
                <c:pt idx="814" formatCode="0.0">
                  <c:v>82.399999999999011</c:v>
                </c:pt>
                <c:pt idx="815" formatCode="0.0">
                  <c:v>82.499999999999005</c:v>
                </c:pt>
                <c:pt idx="816" formatCode="0.0">
                  <c:v>82.599999999999</c:v>
                </c:pt>
                <c:pt idx="817" formatCode="0.0">
                  <c:v>82.699999999998994</c:v>
                </c:pt>
                <c:pt idx="818" formatCode="0.0">
                  <c:v>82.799999999998988</c:v>
                </c:pt>
                <c:pt idx="819" formatCode="0.0">
                  <c:v>82.899999999998983</c:v>
                </c:pt>
                <c:pt idx="820" formatCode="0.0">
                  <c:v>82.999999999998977</c:v>
                </c:pt>
                <c:pt idx="821" formatCode="0.0">
                  <c:v>83.099999999998971</c:v>
                </c:pt>
                <c:pt idx="822" formatCode="0.0">
                  <c:v>83.199999999998965</c:v>
                </c:pt>
                <c:pt idx="823" formatCode="0.0">
                  <c:v>83.29999999999896</c:v>
                </c:pt>
                <c:pt idx="824" formatCode="0.0">
                  <c:v>83.399999999998954</c:v>
                </c:pt>
                <c:pt idx="825" formatCode="0.0">
                  <c:v>83.499999999998948</c:v>
                </c:pt>
                <c:pt idx="826" formatCode="0.0">
                  <c:v>83.599999999998943</c:v>
                </c:pt>
                <c:pt idx="827" formatCode="0.0">
                  <c:v>83.699999999998937</c:v>
                </c:pt>
                <c:pt idx="828" formatCode="0.0">
                  <c:v>83.799999999998931</c:v>
                </c:pt>
                <c:pt idx="829" formatCode="0.0">
                  <c:v>83.899999999998926</c:v>
                </c:pt>
                <c:pt idx="830" formatCode="0.0">
                  <c:v>83.99999999999892</c:v>
                </c:pt>
                <c:pt idx="831" formatCode="0.0">
                  <c:v>84.099999999998914</c:v>
                </c:pt>
                <c:pt idx="832" formatCode="0.0">
                  <c:v>84.199999999998909</c:v>
                </c:pt>
                <c:pt idx="833" formatCode="0.0">
                  <c:v>84.299999999998903</c:v>
                </c:pt>
                <c:pt idx="834" formatCode="0.0">
                  <c:v>84.399999999998897</c:v>
                </c:pt>
                <c:pt idx="835" formatCode="0.0">
                  <c:v>84.499999999998892</c:v>
                </c:pt>
                <c:pt idx="836" formatCode="0.0">
                  <c:v>84.599999999998886</c:v>
                </c:pt>
                <c:pt idx="837" formatCode="0.0">
                  <c:v>84.69999999999888</c:v>
                </c:pt>
                <c:pt idx="838" formatCode="0.0">
                  <c:v>84.799999999998875</c:v>
                </c:pt>
                <c:pt idx="839" formatCode="0.0">
                  <c:v>84.899999999998869</c:v>
                </c:pt>
                <c:pt idx="840" formatCode="0.0">
                  <c:v>84.999999999998863</c:v>
                </c:pt>
                <c:pt idx="841" formatCode="0.0">
                  <c:v>85.099999999998857</c:v>
                </c:pt>
                <c:pt idx="842" formatCode="0.0">
                  <c:v>85.199999999998852</c:v>
                </c:pt>
                <c:pt idx="843" formatCode="0.0">
                  <c:v>85.299999999998846</c:v>
                </c:pt>
                <c:pt idx="844" formatCode="0.0">
                  <c:v>85.39999999999884</c:v>
                </c:pt>
                <c:pt idx="845" formatCode="0.0">
                  <c:v>85.499999999998835</c:v>
                </c:pt>
                <c:pt idx="846" formatCode="0.0">
                  <c:v>85.599999999998829</c:v>
                </c:pt>
                <c:pt idx="847" formatCode="0.0">
                  <c:v>85.699999999998823</c:v>
                </c:pt>
                <c:pt idx="848" formatCode="0.0">
                  <c:v>85.799999999998818</c:v>
                </c:pt>
                <c:pt idx="849" formatCode="0.0">
                  <c:v>85.899999999998812</c:v>
                </c:pt>
                <c:pt idx="850" formatCode="0.0">
                  <c:v>85.999999999998806</c:v>
                </c:pt>
                <c:pt idx="851" formatCode="0.0">
                  <c:v>86.099999999998801</c:v>
                </c:pt>
                <c:pt idx="852" formatCode="0.0">
                  <c:v>86.199999999998795</c:v>
                </c:pt>
                <c:pt idx="853" formatCode="0.0">
                  <c:v>86.299999999998789</c:v>
                </c:pt>
                <c:pt idx="854" formatCode="0.0">
                  <c:v>86.399999999998784</c:v>
                </c:pt>
                <c:pt idx="855" formatCode="0.0">
                  <c:v>86.499999999998778</c:v>
                </c:pt>
                <c:pt idx="856" formatCode="0.0">
                  <c:v>86.599999999998772</c:v>
                </c:pt>
                <c:pt idx="857" formatCode="0.0">
                  <c:v>86.699999999998766</c:v>
                </c:pt>
                <c:pt idx="858" formatCode="0.0">
                  <c:v>86.799999999998761</c:v>
                </c:pt>
                <c:pt idx="859" formatCode="0.0">
                  <c:v>86.899999999998755</c:v>
                </c:pt>
                <c:pt idx="860" formatCode="0.0">
                  <c:v>86.999999999998749</c:v>
                </c:pt>
                <c:pt idx="861" formatCode="0.0">
                  <c:v>87.099999999998744</c:v>
                </c:pt>
                <c:pt idx="862" formatCode="0.0">
                  <c:v>87.199999999998738</c:v>
                </c:pt>
                <c:pt idx="863" formatCode="0.0">
                  <c:v>87.299999999998732</c:v>
                </c:pt>
                <c:pt idx="864" formatCode="0.0">
                  <c:v>87.399999999998727</c:v>
                </c:pt>
                <c:pt idx="865" formatCode="0.0">
                  <c:v>87.499999999998721</c:v>
                </c:pt>
                <c:pt idx="866" formatCode="0.0">
                  <c:v>87.599999999998715</c:v>
                </c:pt>
                <c:pt idx="867" formatCode="0.0">
                  <c:v>87.69999999999871</c:v>
                </c:pt>
                <c:pt idx="868" formatCode="0.0">
                  <c:v>87.799999999998704</c:v>
                </c:pt>
                <c:pt idx="869" formatCode="0.0">
                  <c:v>87.899999999998698</c:v>
                </c:pt>
                <c:pt idx="870" formatCode="0.0">
                  <c:v>87.999999999998693</c:v>
                </c:pt>
                <c:pt idx="871" formatCode="0.0">
                  <c:v>88.099999999998687</c:v>
                </c:pt>
                <c:pt idx="872" formatCode="0.0">
                  <c:v>88.199999999998681</c:v>
                </c:pt>
                <c:pt idx="873" formatCode="0.0">
                  <c:v>88.299999999998676</c:v>
                </c:pt>
                <c:pt idx="874" formatCode="0.0">
                  <c:v>88.39999999999867</c:v>
                </c:pt>
                <c:pt idx="875" formatCode="0.0">
                  <c:v>88.499999999998664</c:v>
                </c:pt>
                <c:pt idx="876" formatCode="0.0">
                  <c:v>88.599999999998658</c:v>
                </c:pt>
                <c:pt idx="877" formatCode="0.0">
                  <c:v>88.699999999998653</c:v>
                </c:pt>
                <c:pt idx="878" formatCode="0.0">
                  <c:v>88.799999999998647</c:v>
                </c:pt>
                <c:pt idx="879" formatCode="0.0">
                  <c:v>88.899999999998641</c:v>
                </c:pt>
                <c:pt idx="880" formatCode="0.0">
                  <c:v>88.999999999998636</c:v>
                </c:pt>
                <c:pt idx="881" formatCode="0.0">
                  <c:v>89.09999999999863</c:v>
                </c:pt>
                <c:pt idx="882" formatCode="0.0">
                  <c:v>89.199999999998624</c:v>
                </c:pt>
                <c:pt idx="883" formatCode="0.0">
                  <c:v>89.299999999998619</c:v>
                </c:pt>
                <c:pt idx="884" formatCode="0.0">
                  <c:v>89.399999999998613</c:v>
                </c:pt>
                <c:pt idx="885" formatCode="0.0">
                  <c:v>89.499999999998607</c:v>
                </c:pt>
                <c:pt idx="886" formatCode="0.0">
                  <c:v>89.599999999998602</c:v>
                </c:pt>
                <c:pt idx="887" formatCode="0.0">
                  <c:v>89.699999999998596</c:v>
                </c:pt>
                <c:pt idx="888" formatCode="0.0">
                  <c:v>89.79999999999859</c:v>
                </c:pt>
                <c:pt idx="889" formatCode="0.0">
                  <c:v>89.899999999998585</c:v>
                </c:pt>
                <c:pt idx="890" formatCode="0.0">
                  <c:v>89.999999999998579</c:v>
                </c:pt>
                <c:pt idx="891" formatCode="0.0">
                  <c:v>90.099999999998573</c:v>
                </c:pt>
                <c:pt idx="892" formatCode="0.0">
                  <c:v>90.199999999998568</c:v>
                </c:pt>
                <c:pt idx="893" formatCode="0.0">
                  <c:v>90.299999999998562</c:v>
                </c:pt>
                <c:pt idx="894" formatCode="0.0">
                  <c:v>90.399999999998556</c:v>
                </c:pt>
                <c:pt idx="895" formatCode="0.0">
                  <c:v>90.49999999999855</c:v>
                </c:pt>
                <c:pt idx="896" formatCode="0.0">
                  <c:v>90.599999999998545</c:v>
                </c:pt>
                <c:pt idx="897" formatCode="0.0">
                  <c:v>90.699999999998539</c:v>
                </c:pt>
                <c:pt idx="898" formatCode="0.0">
                  <c:v>90.799999999998533</c:v>
                </c:pt>
                <c:pt idx="899" formatCode="0.0">
                  <c:v>90.899999999998528</c:v>
                </c:pt>
                <c:pt idx="900" formatCode="0.0">
                  <c:v>90.999999999998522</c:v>
                </c:pt>
                <c:pt idx="901" formatCode="0.0">
                  <c:v>91.099999999998516</c:v>
                </c:pt>
                <c:pt idx="902" formatCode="0.0">
                  <c:v>91.199999999998511</c:v>
                </c:pt>
                <c:pt idx="903" formatCode="0.0">
                  <c:v>91.299999999998505</c:v>
                </c:pt>
                <c:pt idx="904" formatCode="0.0">
                  <c:v>91.399999999998499</c:v>
                </c:pt>
                <c:pt idx="905" formatCode="0.0">
                  <c:v>91.499999999998494</c:v>
                </c:pt>
                <c:pt idx="906" formatCode="0.0">
                  <c:v>91.599999999998488</c:v>
                </c:pt>
                <c:pt idx="907" formatCode="0.0">
                  <c:v>91.699999999998482</c:v>
                </c:pt>
                <c:pt idx="908" formatCode="0.0">
                  <c:v>91.799999999998477</c:v>
                </c:pt>
                <c:pt idx="909" formatCode="0.0">
                  <c:v>91.899999999998471</c:v>
                </c:pt>
                <c:pt idx="910" formatCode="0.0">
                  <c:v>91.999999999998465</c:v>
                </c:pt>
                <c:pt idx="911" formatCode="0.0">
                  <c:v>92.09999999999846</c:v>
                </c:pt>
                <c:pt idx="912" formatCode="0.0">
                  <c:v>92.199999999998454</c:v>
                </c:pt>
                <c:pt idx="913" formatCode="0.0">
                  <c:v>92.299999999998448</c:v>
                </c:pt>
                <c:pt idx="914" formatCode="0.0">
                  <c:v>92.399999999998442</c:v>
                </c:pt>
                <c:pt idx="915" formatCode="0.0">
                  <c:v>92.499999999998437</c:v>
                </c:pt>
                <c:pt idx="916" formatCode="0.0">
                  <c:v>92.599999999998431</c:v>
                </c:pt>
                <c:pt idx="917" formatCode="0.0">
                  <c:v>92.699999999998425</c:v>
                </c:pt>
                <c:pt idx="918" formatCode="0.0">
                  <c:v>92.79999999999842</c:v>
                </c:pt>
                <c:pt idx="919" formatCode="0.0">
                  <c:v>92.899999999998414</c:v>
                </c:pt>
                <c:pt idx="920" formatCode="0.0">
                  <c:v>92.999999999998408</c:v>
                </c:pt>
                <c:pt idx="921" formatCode="0.0">
                  <c:v>93.099999999998403</c:v>
                </c:pt>
                <c:pt idx="922" formatCode="0.0">
                  <c:v>93.199999999998397</c:v>
                </c:pt>
                <c:pt idx="923" formatCode="0.0">
                  <c:v>93.299999999998391</c:v>
                </c:pt>
                <c:pt idx="924" formatCode="0.0">
                  <c:v>93.399999999998386</c:v>
                </c:pt>
                <c:pt idx="925" formatCode="0.0">
                  <c:v>93.49999999999838</c:v>
                </c:pt>
                <c:pt idx="926" formatCode="0.0">
                  <c:v>93.599999999998374</c:v>
                </c:pt>
                <c:pt idx="927" formatCode="0.0">
                  <c:v>93.699999999998369</c:v>
                </c:pt>
                <c:pt idx="928" formatCode="0.0">
                  <c:v>93.799999999998363</c:v>
                </c:pt>
                <c:pt idx="929" formatCode="0.0">
                  <c:v>93.899999999998357</c:v>
                </c:pt>
                <c:pt idx="930" formatCode="0.0">
                  <c:v>93.999999999998352</c:v>
                </c:pt>
                <c:pt idx="931" formatCode="0.0">
                  <c:v>94.099999999998346</c:v>
                </c:pt>
                <c:pt idx="932" formatCode="0.0">
                  <c:v>94.19999999999834</c:v>
                </c:pt>
                <c:pt idx="933" formatCode="0.0">
                  <c:v>94.299999999998334</c:v>
                </c:pt>
                <c:pt idx="934" formatCode="0.0">
                  <c:v>94.399999999998329</c:v>
                </c:pt>
                <c:pt idx="935" formatCode="0.0">
                  <c:v>94.499999999998323</c:v>
                </c:pt>
                <c:pt idx="936" formatCode="0.0">
                  <c:v>94.599999999998317</c:v>
                </c:pt>
                <c:pt idx="937" formatCode="0.0">
                  <c:v>94.699999999998312</c:v>
                </c:pt>
                <c:pt idx="938" formatCode="0.0">
                  <c:v>94.799999999998306</c:v>
                </c:pt>
                <c:pt idx="939" formatCode="0.0">
                  <c:v>94.8999999999983</c:v>
                </c:pt>
                <c:pt idx="940" formatCode="0.0">
                  <c:v>94.999999999998295</c:v>
                </c:pt>
                <c:pt idx="941" formatCode="0.0">
                  <c:v>95.099999999998289</c:v>
                </c:pt>
                <c:pt idx="942" formatCode="0.0">
                  <c:v>95.199999999998283</c:v>
                </c:pt>
                <c:pt idx="943" formatCode="0.0">
                  <c:v>95.299999999998278</c:v>
                </c:pt>
                <c:pt idx="944" formatCode="0.0">
                  <c:v>95.399999999998272</c:v>
                </c:pt>
                <c:pt idx="945" formatCode="0.0">
                  <c:v>95.499999999998266</c:v>
                </c:pt>
                <c:pt idx="946" formatCode="0.0">
                  <c:v>95.599999999998261</c:v>
                </c:pt>
                <c:pt idx="947" formatCode="0.0">
                  <c:v>95.699999999998255</c:v>
                </c:pt>
                <c:pt idx="948" formatCode="0.0">
                  <c:v>95.799999999998249</c:v>
                </c:pt>
                <c:pt idx="949" formatCode="0.0">
                  <c:v>95.899999999998244</c:v>
                </c:pt>
                <c:pt idx="950" formatCode="0.0">
                  <c:v>95.999999999998238</c:v>
                </c:pt>
                <c:pt idx="951" formatCode="0.0">
                  <c:v>96.099999999998232</c:v>
                </c:pt>
                <c:pt idx="952" formatCode="0.0">
                  <c:v>96.199999999998226</c:v>
                </c:pt>
                <c:pt idx="953" formatCode="0.0">
                  <c:v>96.299999999998221</c:v>
                </c:pt>
                <c:pt idx="954" formatCode="0.0">
                  <c:v>96.399999999998215</c:v>
                </c:pt>
                <c:pt idx="955" formatCode="0.0">
                  <c:v>96.499999999998209</c:v>
                </c:pt>
                <c:pt idx="956" formatCode="0.0">
                  <c:v>96.599999999998204</c:v>
                </c:pt>
                <c:pt idx="957" formatCode="0.0">
                  <c:v>96.699999999998198</c:v>
                </c:pt>
                <c:pt idx="958" formatCode="0.0">
                  <c:v>96.799999999998192</c:v>
                </c:pt>
                <c:pt idx="959" formatCode="0.0">
                  <c:v>96.899999999998187</c:v>
                </c:pt>
                <c:pt idx="960" formatCode="0.0">
                  <c:v>96.999999999998181</c:v>
                </c:pt>
                <c:pt idx="961" formatCode="0.0">
                  <c:v>97.099999999998175</c:v>
                </c:pt>
                <c:pt idx="962" formatCode="0.0">
                  <c:v>97.19999999999817</c:v>
                </c:pt>
                <c:pt idx="963" formatCode="0.0">
                  <c:v>97.299999999998164</c:v>
                </c:pt>
                <c:pt idx="964" formatCode="0.0">
                  <c:v>97.399999999998158</c:v>
                </c:pt>
                <c:pt idx="965" formatCode="0.0">
                  <c:v>97.499999999998153</c:v>
                </c:pt>
                <c:pt idx="966" formatCode="0.0">
                  <c:v>97.599999999998147</c:v>
                </c:pt>
                <c:pt idx="967" formatCode="0.0">
                  <c:v>97.699999999998141</c:v>
                </c:pt>
                <c:pt idx="968" formatCode="0.0">
                  <c:v>97.799999999998136</c:v>
                </c:pt>
                <c:pt idx="969" formatCode="0.0">
                  <c:v>97.89999999999813</c:v>
                </c:pt>
                <c:pt idx="970" formatCode="0.0">
                  <c:v>97.999999999998124</c:v>
                </c:pt>
                <c:pt idx="971" formatCode="0.0">
                  <c:v>98.099999999998118</c:v>
                </c:pt>
                <c:pt idx="972" formatCode="0.0">
                  <c:v>98.199999999998113</c:v>
                </c:pt>
                <c:pt idx="973" formatCode="0.0">
                  <c:v>98.299999999998107</c:v>
                </c:pt>
                <c:pt idx="974" formatCode="0.0">
                  <c:v>98.399999999998101</c:v>
                </c:pt>
                <c:pt idx="975" formatCode="0.0">
                  <c:v>98.499999999998096</c:v>
                </c:pt>
                <c:pt idx="976" formatCode="0.0">
                  <c:v>98.59999999999809</c:v>
                </c:pt>
                <c:pt idx="977" formatCode="0.0">
                  <c:v>98.699999999998084</c:v>
                </c:pt>
                <c:pt idx="978" formatCode="0.0">
                  <c:v>98.799999999998079</c:v>
                </c:pt>
                <c:pt idx="979" formatCode="0.0">
                  <c:v>98.899999999998073</c:v>
                </c:pt>
                <c:pt idx="980" formatCode="0.0">
                  <c:v>98.999999999998067</c:v>
                </c:pt>
                <c:pt idx="981" formatCode="0.0">
                  <c:v>99.099999999998062</c:v>
                </c:pt>
                <c:pt idx="982" formatCode="0.0">
                  <c:v>99.199999999998056</c:v>
                </c:pt>
                <c:pt idx="983" formatCode="0.0">
                  <c:v>99.29999999999805</c:v>
                </c:pt>
                <c:pt idx="984" formatCode="0.0">
                  <c:v>99.399999999998045</c:v>
                </c:pt>
                <c:pt idx="985" formatCode="0.0">
                  <c:v>99.499999999998039</c:v>
                </c:pt>
                <c:pt idx="986" formatCode="0.0">
                  <c:v>99.599999999998033</c:v>
                </c:pt>
                <c:pt idx="987" formatCode="0.0">
                  <c:v>99.699999999998028</c:v>
                </c:pt>
                <c:pt idx="988" formatCode="0.0">
                  <c:v>99.799999999998022</c:v>
                </c:pt>
                <c:pt idx="989" formatCode="0.0">
                  <c:v>99.899999999998016</c:v>
                </c:pt>
                <c:pt idx="990" formatCode="0.0">
                  <c:v>99.99999999999801</c:v>
                </c:pt>
                <c:pt idx="991" formatCode="0.0">
                  <c:v>100.099999999998</c:v>
                </c:pt>
                <c:pt idx="992" formatCode="0.0">
                  <c:v>100.199999999998</c:v>
                </c:pt>
                <c:pt idx="993" formatCode="0.0">
                  <c:v>100.29999999999799</c:v>
                </c:pt>
                <c:pt idx="994" formatCode="0.0">
                  <c:v>100.39999999999799</c:v>
                </c:pt>
                <c:pt idx="995" formatCode="0.0">
                  <c:v>100.49999999999798</c:v>
                </c:pt>
                <c:pt idx="996" formatCode="0.0">
                  <c:v>100.59999999999798</c:v>
                </c:pt>
                <c:pt idx="997" formatCode="0.0">
                  <c:v>100.69999999999797</c:v>
                </c:pt>
                <c:pt idx="998" formatCode="0.0">
                  <c:v>100.79999999999797</c:v>
                </c:pt>
                <c:pt idx="999" formatCode="0.0">
                  <c:v>100.89999999999796</c:v>
                </c:pt>
                <c:pt idx="1000" formatCode="0.0">
                  <c:v>100.99999999999795</c:v>
                </c:pt>
                <c:pt idx="1001" formatCode="0.0">
                  <c:v>101.09999999999795</c:v>
                </c:pt>
                <c:pt idx="1002" formatCode="0.0">
                  <c:v>101.19999999999794</c:v>
                </c:pt>
                <c:pt idx="1003" formatCode="0.0">
                  <c:v>101.29999999999794</c:v>
                </c:pt>
                <c:pt idx="1004" formatCode="0.0">
                  <c:v>101.39999999999793</c:v>
                </c:pt>
                <c:pt idx="1005" formatCode="0.0">
                  <c:v>101.49999999999793</c:v>
                </c:pt>
                <c:pt idx="1006" formatCode="0.0">
                  <c:v>101.59999999999792</c:v>
                </c:pt>
                <c:pt idx="1007" formatCode="0.0">
                  <c:v>101.69999999999791</c:v>
                </c:pt>
                <c:pt idx="1008" formatCode="0.0">
                  <c:v>101.79999999999791</c:v>
                </c:pt>
                <c:pt idx="1009" formatCode="0.0">
                  <c:v>101.8999999999979</c:v>
                </c:pt>
                <c:pt idx="1010" formatCode="0.0">
                  <c:v>101.9999999999979</c:v>
                </c:pt>
                <c:pt idx="1011" formatCode="0.0">
                  <c:v>102.09999999999789</c:v>
                </c:pt>
                <c:pt idx="1012" formatCode="0.0">
                  <c:v>102.19999999999789</c:v>
                </c:pt>
                <c:pt idx="1013" formatCode="0.0">
                  <c:v>102.29999999999788</c:v>
                </c:pt>
                <c:pt idx="1014" formatCode="0.0">
                  <c:v>102.39999999999787</c:v>
                </c:pt>
                <c:pt idx="1015" formatCode="0.0">
                  <c:v>102.49999999999787</c:v>
                </c:pt>
                <c:pt idx="1016" formatCode="0.0">
                  <c:v>102.59999999999786</c:v>
                </c:pt>
                <c:pt idx="1017" formatCode="0.0">
                  <c:v>102.69999999999786</c:v>
                </c:pt>
                <c:pt idx="1018" formatCode="0.0">
                  <c:v>102.79999999999785</c:v>
                </c:pt>
                <c:pt idx="1019" formatCode="0.0">
                  <c:v>102.89999999999785</c:v>
                </c:pt>
                <c:pt idx="1020" formatCode="0.0">
                  <c:v>102.99999999999784</c:v>
                </c:pt>
                <c:pt idx="1021" formatCode="0.0">
                  <c:v>103.09999999999783</c:v>
                </c:pt>
                <c:pt idx="1022" formatCode="0.0">
                  <c:v>103.19999999999783</c:v>
                </c:pt>
                <c:pt idx="1023" formatCode="0.0">
                  <c:v>103.29999999999782</c:v>
                </c:pt>
                <c:pt idx="1024" formatCode="0.0">
                  <c:v>103.39999999999782</c:v>
                </c:pt>
                <c:pt idx="1025" formatCode="0.0">
                  <c:v>103.49999999999781</c:v>
                </c:pt>
                <c:pt idx="1026" formatCode="0.0">
                  <c:v>103.59999999999781</c:v>
                </c:pt>
                <c:pt idx="1027" formatCode="0.0">
                  <c:v>103.6999999999978</c:v>
                </c:pt>
                <c:pt idx="1028" formatCode="0.0">
                  <c:v>103.79999999999779</c:v>
                </c:pt>
                <c:pt idx="1029" formatCode="0.0">
                  <c:v>103.89999999999779</c:v>
                </c:pt>
                <c:pt idx="1030" formatCode="0.0">
                  <c:v>103.99999999999778</c:v>
                </c:pt>
                <c:pt idx="1031" formatCode="0.0">
                  <c:v>104.09999999999778</c:v>
                </c:pt>
                <c:pt idx="1032" formatCode="0.0">
                  <c:v>104.19999999999777</c:v>
                </c:pt>
                <c:pt idx="1033" formatCode="0.0">
                  <c:v>104.29999999999777</c:v>
                </c:pt>
                <c:pt idx="1034" formatCode="0.0">
                  <c:v>104.39999999999776</c:v>
                </c:pt>
                <c:pt idx="1035" formatCode="0.0">
                  <c:v>104.49999999999775</c:v>
                </c:pt>
                <c:pt idx="1036" formatCode="0.0">
                  <c:v>104.59999999999775</c:v>
                </c:pt>
                <c:pt idx="1037" formatCode="0.0">
                  <c:v>104.69999999999774</c:v>
                </c:pt>
                <c:pt idx="1038" formatCode="0.0">
                  <c:v>104.79999999999774</c:v>
                </c:pt>
                <c:pt idx="1039" formatCode="0.0">
                  <c:v>104.89999999999773</c:v>
                </c:pt>
                <c:pt idx="1040" formatCode="0.0">
                  <c:v>104.99999999999773</c:v>
                </c:pt>
                <c:pt idx="1041" formatCode="0.0">
                  <c:v>105.09999999999772</c:v>
                </c:pt>
                <c:pt idx="1042" formatCode="0.0">
                  <c:v>105.19999999999771</c:v>
                </c:pt>
                <c:pt idx="1043" formatCode="0.0">
                  <c:v>105.29999999999771</c:v>
                </c:pt>
                <c:pt idx="1044" formatCode="0.0">
                  <c:v>105.3999999999977</c:v>
                </c:pt>
                <c:pt idx="1045" formatCode="0.0">
                  <c:v>105.4999999999977</c:v>
                </c:pt>
                <c:pt idx="1046" formatCode="0.0">
                  <c:v>105.59999999999769</c:v>
                </c:pt>
                <c:pt idx="1047" formatCode="0.0">
                  <c:v>105.69999999999769</c:v>
                </c:pt>
                <c:pt idx="1048" formatCode="0.0">
                  <c:v>105.79999999999768</c:v>
                </c:pt>
                <c:pt idx="1049" formatCode="0.0">
                  <c:v>105.89999999999768</c:v>
                </c:pt>
                <c:pt idx="1050" formatCode="0.0">
                  <c:v>105.99999999999767</c:v>
                </c:pt>
                <c:pt idx="1051" formatCode="0.0">
                  <c:v>106.09999999999766</c:v>
                </c:pt>
                <c:pt idx="1052" formatCode="0.0">
                  <c:v>106.19999999999766</c:v>
                </c:pt>
                <c:pt idx="1053" formatCode="0.0">
                  <c:v>106.29999999999765</c:v>
                </c:pt>
                <c:pt idx="1054" formatCode="0.0">
                  <c:v>106.39999999999765</c:v>
                </c:pt>
                <c:pt idx="1055" formatCode="0.0">
                  <c:v>106.49999999999764</c:v>
                </c:pt>
                <c:pt idx="1056" formatCode="0.0">
                  <c:v>106.59999999999764</c:v>
                </c:pt>
                <c:pt idx="1057" formatCode="0.0">
                  <c:v>106.69999999999763</c:v>
                </c:pt>
                <c:pt idx="1058" formatCode="0.0">
                  <c:v>106.79999999999762</c:v>
                </c:pt>
                <c:pt idx="1059" formatCode="0.0">
                  <c:v>106.89999999999762</c:v>
                </c:pt>
                <c:pt idx="1060" formatCode="0.0">
                  <c:v>106.99999999999761</c:v>
                </c:pt>
                <c:pt idx="1061" formatCode="0.0">
                  <c:v>107.09999999999761</c:v>
                </c:pt>
                <c:pt idx="1062" formatCode="0.0">
                  <c:v>107.1999999999976</c:v>
                </c:pt>
                <c:pt idx="1063" formatCode="0.0">
                  <c:v>107.2999999999976</c:v>
                </c:pt>
                <c:pt idx="1064" formatCode="0.0">
                  <c:v>107.39999999999759</c:v>
                </c:pt>
                <c:pt idx="1065" formatCode="0.0">
                  <c:v>107.49999999999758</c:v>
                </c:pt>
                <c:pt idx="1066" formatCode="0.0">
                  <c:v>107.59999999999758</c:v>
                </c:pt>
                <c:pt idx="1067" formatCode="0.0">
                  <c:v>107.69999999999757</c:v>
                </c:pt>
                <c:pt idx="1068" formatCode="0.0">
                  <c:v>107.79999999999757</c:v>
                </c:pt>
                <c:pt idx="1069" formatCode="0.0">
                  <c:v>107.89999999999756</c:v>
                </c:pt>
                <c:pt idx="1070" formatCode="0.0">
                  <c:v>107.99999999999756</c:v>
                </c:pt>
                <c:pt idx="1071" formatCode="0.0">
                  <c:v>108.09999999999755</c:v>
                </c:pt>
                <c:pt idx="1072" formatCode="0.0">
                  <c:v>108.19999999999754</c:v>
                </c:pt>
                <c:pt idx="1073" formatCode="0.0">
                  <c:v>108.29999999999754</c:v>
                </c:pt>
                <c:pt idx="1074" formatCode="0.0">
                  <c:v>108.39999999999753</c:v>
                </c:pt>
                <c:pt idx="1075" formatCode="0.0">
                  <c:v>108.49999999999753</c:v>
                </c:pt>
                <c:pt idx="1076" formatCode="0.0">
                  <c:v>108.59999999999752</c:v>
                </c:pt>
                <c:pt idx="1077" formatCode="0.0">
                  <c:v>108.69999999999752</c:v>
                </c:pt>
                <c:pt idx="1078" formatCode="0.0">
                  <c:v>108.79999999999751</c:v>
                </c:pt>
                <c:pt idx="1079" formatCode="0.0">
                  <c:v>108.8999999999975</c:v>
                </c:pt>
                <c:pt idx="1080" formatCode="0.0">
                  <c:v>108.9999999999975</c:v>
                </c:pt>
                <c:pt idx="1081" formatCode="0.0">
                  <c:v>109.09999999999749</c:v>
                </c:pt>
                <c:pt idx="1082" formatCode="0.0">
                  <c:v>109.19999999999749</c:v>
                </c:pt>
                <c:pt idx="1083" formatCode="0.0">
                  <c:v>109.29999999999748</c:v>
                </c:pt>
                <c:pt idx="1084" formatCode="0.0">
                  <c:v>109.39999999999748</c:v>
                </c:pt>
                <c:pt idx="1085" formatCode="0.0">
                  <c:v>109.49999999999747</c:v>
                </c:pt>
                <c:pt idx="1086" formatCode="0.0">
                  <c:v>109.59999999999746</c:v>
                </c:pt>
                <c:pt idx="1087" formatCode="0.0">
                  <c:v>109.69999999999746</c:v>
                </c:pt>
                <c:pt idx="1088" formatCode="0.0">
                  <c:v>109.79999999999745</c:v>
                </c:pt>
                <c:pt idx="1089" formatCode="0.0">
                  <c:v>109.89999999999745</c:v>
                </c:pt>
                <c:pt idx="1090" formatCode="0.0">
                  <c:v>109.99999999999744</c:v>
                </c:pt>
                <c:pt idx="1091" formatCode="0.0">
                  <c:v>110.09999999999744</c:v>
                </c:pt>
                <c:pt idx="1092" formatCode="0.0">
                  <c:v>110.19999999999743</c:v>
                </c:pt>
                <c:pt idx="1093" formatCode="0.0">
                  <c:v>110.29999999999742</c:v>
                </c:pt>
                <c:pt idx="1094" formatCode="0.0">
                  <c:v>110.39999999999742</c:v>
                </c:pt>
                <c:pt idx="1095" formatCode="0.0">
                  <c:v>110.49999999999741</c:v>
                </c:pt>
                <c:pt idx="1096" formatCode="0.0">
                  <c:v>110.59999999999741</c:v>
                </c:pt>
                <c:pt idx="1097" formatCode="0.0">
                  <c:v>110.6999999999974</c:v>
                </c:pt>
                <c:pt idx="1098" formatCode="0.0">
                  <c:v>110.7999999999974</c:v>
                </c:pt>
                <c:pt idx="1099" formatCode="0.0">
                  <c:v>110.89999999999739</c:v>
                </c:pt>
                <c:pt idx="1100" formatCode="0.0">
                  <c:v>110.99999999999739</c:v>
                </c:pt>
                <c:pt idx="1101" formatCode="0.0">
                  <c:v>111.09999999999738</c:v>
                </c:pt>
                <c:pt idx="1102" formatCode="0.0">
                  <c:v>111.19999999999737</c:v>
                </c:pt>
                <c:pt idx="1103" formatCode="0.0">
                  <c:v>111.29999999999737</c:v>
                </c:pt>
                <c:pt idx="1104" formatCode="0.0">
                  <c:v>111.39999999999736</c:v>
                </c:pt>
                <c:pt idx="1105" formatCode="0.0">
                  <c:v>111.49999999999736</c:v>
                </c:pt>
                <c:pt idx="1106" formatCode="0.0">
                  <c:v>111.59999999999735</c:v>
                </c:pt>
                <c:pt idx="1107" formatCode="0.0">
                  <c:v>111.69999999999735</c:v>
                </c:pt>
                <c:pt idx="1108" formatCode="0.0">
                  <c:v>111.79999999999734</c:v>
                </c:pt>
                <c:pt idx="1109" formatCode="0.0">
                  <c:v>111.89999999999733</c:v>
                </c:pt>
                <c:pt idx="1110" formatCode="0.0">
                  <c:v>111.99999999999733</c:v>
                </c:pt>
                <c:pt idx="1111" formatCode="0.0">
                  <c:v>112.09999999999732</c:v>
                </c:pt>
                <c:pt idx="1112" formatCode="0.0">
                  <c:v>112.19999999999732</c:v>
                </c:pt>
                <c:pt idx="1113" formatCode="0.0">
                  <c:v>112.29999999999731</c:v>
                </c:pt>
                <c:pt idx="1114" formatCode="0.0">
                  <c:v>112.39999999999731</c:v>
                </c:pt>
                <c:pt idx="1115" formatCode="0.0">
                  <c:v>112.4999999999973</c:v>
                </c:pt>
                <c:pt idx="1116" formatCode="0.0">
                  <c:v>112.59999999999729</c:v>
                </c:pt>
                <c:pt idx="1117" formatCode="0.0">
                  <c:v>112.69999999999729</c:v>
                </c:pt>
                <c:pt idx="1118" formatCode="0.0">
                  <c:v>112.79999999999728</c:v>
                </c:pt>
                <c:pt idx="1119" formatCode="0.0">
                  <c:v>112.89999999999728</c:v>
                </c:pt>
                <c:pt idx="1120" formatCode="0.0">
                  <c:v>112.99999999999727</c:v>
                </c:pt>
                <c:pt idx="1121" formatCode="0.0">
                  <c:v>113.09999999999727</c:v>
                </c:pt>
                <c:pt idx="1122" formatCode="0.0">
                  <c:v>113.19999999999726</c:v>
                </c:pt>
                <c:pt idx="1123" formatCode="0.0">
                  <c:v>113.29999999999725</c:v>
                </c:pt>
                <c:pt idx="1124" formatCode="0.0">
                  <c:v>113.39999999999725</c:v>
                </c:pt>
                <c:pt idx="1125" formatCode="0.0">
                  <c:v>113.49999999999724</c:v>
                </c:pt>
                <c:pt idx="1126" formatCode="0.0">
                  <c:v>113.59999999999724</c:v>
                </c:pt>
                <c:pt idx="1127" formatCode="0.0">
                  <c:v>113.69999999999723</c:v>
                </c:pt>
                <c:pt idx="1128" formatCode="0.0">
                  <c:v>113.79999999999723</c:v>
                </c:pt>
                <c:pt idx="1129" formatCode="0.0">
                  <c:v>113.89999999999722</c:v>
                </c:pt>
                <c:pt idx="1130" formatCode="0.0">
                  <c:v>113.99999999999721</c:v>
                </c:pt>
                <c:pt idx="1131" formatCode="0.0">
                  <c:v>114.09999999999721</c:v>
                </c:pt>
                <c:pt idx="1132" formatCode="0.0">
                  <c:v>114.1999999999972</c:v>
                </c:pt>
                <c:pt idx="1133" formatCode="0.0">
                  <c:v>114.2999999999972</c:v>
                </c:pt>
                <c:pt idx="1134" formatCode="0.0">
                  <c:v>114.39999999999719</c:v>
                </c:pt>
                <c:pt idx="1135" formatCode="0.0">
                  <c:v>114.49999999999719</c:v>
                </c:pt>
                <c:pt idx="1136" formatCode="0.0">
                  <c:v>114.59999999999718</c:v>
                </c:pt>
                <c:pt idx="1137" formatCode="0.0">
                  <c:v>114.69999999999717</c:v>
                </c:pt>
                <c:pt idx="1138" formatCode="0.0">
                  <c:v>114.79999999999717</c:v>
                </c:pt>
                <c:pt idx="1139" formatCode="0.0">
                  <c:v>114.89999999999716</c:v>
                </c:pt>
                <c:pt idx="1140" formatCode="0.0">
                  <c:v>114.99999999999716</c:v>
                </c:pt>
                <c:pt idx="1141" formatCode="0.0">
                  <c:v>115.09999999999715</c:v>
                </c:pt>
                <c:pt idx="1142" formatCode="0.0">
                  <c:v>115.19999999999715</c:v>
                </c:pt>
                <c:pt idx="1143" formatCode="0.0">
                  <c:v>115.29999999999714</c:v>
                </c:pt>
                <c:pt idx="1144" formatCode="0.0">
                  <c:v>115.39999999999714</c:v>
                </c:pt>
                <c:pt idx="1145" formatCode="0.0">
                  <c:v>115.49999999999713</c:v>
                </c:pt>
                <c:pt idx="1146" formatCode="0.0">
                  <c:v>115.59999999999712</c:v>
                </c:pt>
                <c:pt idx="1147" formatCode="0.0">
                  <c:v>115.69999999999712</c:v>
                </c:pt>
                <c:pt idx="1148" formatCode="0.0">
                  <c:v>115.79999999999711</c:v>
                </c:pt>
                <c:pt idx="1149" formatCode="0.0">
                  <c:v>115.89999999999711</c:v>
                </c:pt>
                <c:pt idx="1150" formatCode="0.0">
                  <c:v>115.9999999999971</c:v>
                </c:pt>
                <c:pt idx="1151" formatCode="0.0">
                  <c:v>116.0999999999971</c:v>
                </c:pt>
                <c:pt idx="1152" formatCode="0.0">
                  <c:v>116.19999999999709</c:v>
                </c:pt>
                <c:pt idx="1153" formatCode="0.0">
                  <c:v>116.29999999999708</c:v>
                </c:pt>
                <c:pt idx="1154" formatCode="0.0">
                  <c:v>116.39999999999708</c:v>
                </c:pt>
                <c:pt idx="1155" formatCode="0.0">
                  <c:v>116.49999999999707</c:v>
                </c:pt>
                <c:pt idx="1156" formatCode="0.0">
                  <c:v>116.59999999999707</c:v>
                </c:pt>
                <c:pt idx="1157" formatCode="0.0">
                  <c:v>116.69999999999706</c:v>
                </c:pt>
                <c:pt idx="1158" formatCode="0.0">
                  <c:v>116.79999999999706</c:v>
                </c:pt>
                <c:pt idx="1159" formatCode="0.0">
                  <c:v>116.89999999999705</c:v>
                </c:pt>
                <c:pt idx="1160" formatCode="0.0">
                  <c:v>116.99999999999704</c:v>
                </c:pt>
                <c:pt idx="1161" formatCode="0.0">
                  <c:v>117.09999999999704</c:v>
                </c:pt>
                <c:pt idx="1162" formatCode="0.0">
                  <c:v>117.19999999999703</c:v>
                </c:pt>
                <c:pt idx="1163" formatCode="0.0">
                  <c:v>117.29999999999703</c:v>
                </c:pt>
                <c:pt idx="1164" formatCode="0.0">
                  <c:v>117.39999999999702</c:v>
                </c:pt>
                <c:pt idx="1165" formatCode="0.0">
                  <c:v>117.49999999999702</c:v>
                </c:pt>
                <c:pt idx="1166" formatCode="0.0">
                  <c:v>117.59999999999701</c:v>
                </c:pt>
                <c:pt idx="1167" formatCode="0.0">
                  <c:v>117.699999999997</c:v>
                </c:pt>
                <c:pt idx="1168" formatCode="0.0">
                  <c:v>117.799999999997</c:v>
                </c:pt>
                <c:pt idx="1169" formatCode="0.0">
                  <c:v>117.89999999999699</c:v>
                </c:pt>
                <c:pt idx="1170" formatCode="0.0">
                  <c:v>117.99999999999699</c:v>
                </c:pt>
                <c:pt idx="1171" formatCode="0.0">
                  <c:v>118.09999999999698</c:v>
                </c:pt>
                <c:pt idx="1172" formatCode="0.0">
                  <c:v>118.19999999999698</c:v>
                </c:pt>
                <c:pt idx="1173" formatCode="0.0">
                  <c:v>118.29999999999697</c:v>
                </c:pt>
                <c:pt idx="1174" formatCode="0.0">
                  <c:v>118.39999999999696</c:v>
                </c:pt>
                <c:pt idx="1175" formatCode="0.0">
                  <c:v>118.49999999999696</c:v>
                </c:pt>
                <c:pt idx="1176" formatCode="0.0">
                  <c:v>118.59999999999695</c:v>
                </c:pt>
                <c:pt idx="1177" formatCode="0.0">
                  <c:v>118.69999999999695</c:v>
                </c:pt>
                <c:pt idx="1178" formatCode="0.0">
                  <c:v>118.79999999999694</c:v>
                </c:pt>
                <c:pt idx="1179" formatCode="0.0">
                  <c:v>118.89999999999694</c:v>
                </c:pt>
                <c:pt idx="1180" formatCode="0.0">
                  <c:v>118.99999999999693</c:v>
                </c:pt>
                <c:pt idx="1181" formatCode="0.0">
                  <c:v>119.09999999999692</c:v>
                </c:pt>
                <c:pt idx="1182" formatCode="0.0">
                  <c:v>119.19999999999692</c:v>
                </c:pt>
                <c:pt idx="1183" formatCode="0.0">
                  <c:v>119.29999999999691</c:v>
                </c:pt>
                <c:pt idx="1184" formatCode="0.0">
                  <c:v>119.39999999999691</c:v>
                </c:pt>
                <c:pt idx="1185" formatCode="0.0">
                  <c:v>119.4999999999969</c:v>
                </c:pt>
                <c:pt idx="1186" formatCode="0.0">
                  <c:v>119.5999999999969</c:v>
                </c:pt>
                <c:pt idx="1187" formatCode="0.0">
                  <c:v>119.69999999999689</c:v>
                </c:pt>
                <c:pt idx="1188" formatCode="0.0">
                  <c:v>119.79999999999688</c:v>
                </c:pt>
                <c:pt idx="1189" formatCode="0.0">
                  <c:v>119.89999999999688</c:v>
                </c:pt>
                <c:pt idx="1190" formatCode="0.0">
                  <c:v>119.99999999999687</c:v>
                </c:pt>
              </c:numCache>
            </c:numRef>
          </c:xVal>
          <c:yVal>
            <c:numRef>
              <c:f>'Tsky Data'!$C$6:$C$1196</c:f>
              <c:numCache>
                <c:formatCode>General</c:formatCode>
                <c:ptCount val="1191"/>
                <c:pt idx="0">
                  <c:v>3.9</c:v>
                </c:pt>
                <c:pt idx="1">
                  <c:v>3.9</c:v>
                </c:pt>
                <c:pt idx="2">
                  <c:v>3.9</c:v>
                </c:pt>
                <c:pt idx="3">
                  <c:v>3.9</c:v>
                </c:pt>
                <c:pt idx="4">
                  <c:v>3.9</c:v>
                </c:pt>
                <c:pt idx="5">
                  <c:v>3.9</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4.0999999999999996</c:v>
                </c:pt>
                <c:pt idx="35">
                  <c:v>4.0999999999999996</c:v>
                </c:pt>
                <c:pt idx="36">
                  <c:v>4.0999999999999996</c:v>
                </c:pt>
                <c:pt idx="37">
                  <c:v>4.0999999999999996</c:v>
                </c:pt>
                <c:pt idx="38">
                  <c:v>4.0999999999999996</c:v>
                </c:pt>
                <c:pt idx="39">
                  <c:v>4.0999999999999996</c:v>
                </c:pt>
                <c:pt idx="40">
                  <c:v>4.0999999999999996</c:v>
                </c:pt>
                <c:pt idx="41">
                  <c:v>4.0999999999999996</c:v>
                </c:pt>
                <c:pt idx="42">
                  <c:v>4.0999999999999996</c:v>
                </c:pt>
                <c:pt idx="43">
                  <c:v>4.0999999999999996</c:v>
                </c:pt>
                <c:pt idx="44">
                  <c:v>4.0999999999999996</c:v>
                </c:pt>
                <c:pt idx="45">
                  <c:v>4.0999999999999996</c:v>
                </c:pt>
                <c:pt idx="46">
                  <c:v>4.0999999999999996</c:v>
                </c:pt>
                <c:pt idx="47">
                  <c:v>4.0999999999999996</c:v>
                </c:pt>
                <c:pt idx="48">
                  <c:v>4.0999999999999996</c:v>
                </c:pt>
                <c:pt idx="49">
                  <c:v>4.0999999999999996</c:v>
                </c:pt>
                <c:pt idx="50">
                  <c:v>4.0999999999999996</c:v>
                </c:pt>
                <c:pt idx="51">
                  <c:v>4.0999999999999996</c:v>
                </c:pt>
                <c:pt idx="52">
                  <c:v>4.0999999999999996</c:v>
                </c:pt>
                <c:pt idx="53">
                  <c:v>4.0999999999999996</c:v>
                </c:pt>
                <c:pt idx="54">
                  <c:v>4.0999999999999996</c:v>
                </c:pt>
                <c:pt idx="55">
                  <c:v>4.0999999999999996</c:v>
                </c:pt>
                <c:pt idx="56">
                  <c:v>4.0999999999999996</c:v>
                </c:pt>
                <c:pt idx="57">
                  <c:v>4.0999999999999996</c:v>
                </c:pt>
                <c:pt idx="58">
                  <c:v>4.0999999999999996</c:v>
                </c:pt>
                <c:pt idx="59">
                  <c:v>4.0999999999999996</c:v>
                </c:pt>
                <c:pt idx="60">
                  <c:v>4.2</c:v>
                </c:pt>
                <c:pt idx="61">
                  <c:v>4.2</c:v>
                </c:pt>
                <c:pt idx="62">
                  <c:v>4.2</c:v>
                </c:pt>
                <c:pt idx="63">
                  <c:v>4.2</c:v>
                </c:pt>
                <c:pt idx="64">
                  <c:v>4.2</c:v>
                </c:pt>
                <c:pt idx="65">
                  <c:v>4.2</c:v>
                </c:pt>
                <c:pt idx="66">
                  <c:v>4.2</c:v>
                </c:pt>
                <c:pt idx="67">
                  <c:v>4.2</c:v>
                </c:pt>
                <c:pt idx="68">
                  <c:v>4.2</c:v>
                </c:pt>
                <c:pt idx="69">
                  <c:v>4.2</c:v>
                </c:pt>
                <c:pt idx="70">
                  <c:v>4.2</c:v>
                </c:pt>
                <c:pt idx="71">
                  <c:v>4.2</c:v>
                </c:pt>
                <c:pt idx="72">
                  <c:v>4.2</c:v>
                </c:pt>
                <c:pt idx="73">
                  <c:v>4.2</c:v>
                </c:pt>
                <c:pt idx="74">
                  <c:v>4.2</c:v>
                </c:pt>
                <c:pt idx="75">
                  <c:v>4.2</c:v>
                </c:pt>
                <c:pt idx="76">
                  <c:v>4.2</c:v>
                </c:pt>
                <c:pt idx="77">
                  <c:v>4.2</c:v>
                </c:pt>
                <c:pt idx="78">
                  <c:v>4.3</c:v>
                </c:pt>
                <c:pt idx="79">
                  <c:v>4.3</c:v>
                </c:pt>
                <c:pt idx="80">
                  <c:v>4.3</c:v>
                </c:pt>
                <c:pt idx="81">
                  <c:v>4.3</c:v>
                </c:pt>
                <c:pt idx="82">
                  <c:v>4.3</c:v>
                </c:pt>
                <c:pt idx="83">
                  <c:v>4.3</c:v>
                </c:pt>
                <c:pt idx="84">
                  <c:v>4.3</c:v>
                </c:pt>
                <c:pt idx="85">
                  <c:v>4.3</c:v>
                </c:pt>
                <c:pt idx="86">
                  <c:v>4.3</c:v>
                </c:pt>
                <c:pt idx="87">
                  <c:v>4.3</c:v>
                </c:pt>
                <c:pt idx="88">
                  <c:v>4.3</c:v>
                </c:pt>
                <c:pt idx="89">
                  <c:v>4.3</c:v>
                </c:pt>
                <c:pt idx="90">
                  <c:v>4.3</c:v>
                </c:pt>
                <c:pt idx="91">
                  <c:v>4.4000000000000004</c:v>
                </c:pt>
                <c:pt idx="92">
                  <c:v>4.4000000000000004</c:v>
                </c:pt>
                <c:pt idx="93">
                  <c:v>4.4000000000000004</c:v>
                </c:pt>
                <c:pt idx="94">
                  <c:v>4.4000000000000004</c:v>
                </c:pt>
                <c:pt idx="95">
                  <c:v>4.4000000000000004</c:v>
                </c:pt>
                <c:pt idx="96">
                  <c:v>4.4000000000000004</c:v>
                </c:pt>
                <c:pt idx="97">
                  <c:v>4.4000000000000004</c:v>
                </c:pt>
                <c:pt idx="98">
                  <c:v>4.4000000000000004</c:v>
                </c:pt>
                <c:pt idx="99">
                  <c:v>4.4000000000000004</c:v>
                </c:pt>
                <c:pt idx="100">
                  <c:v>4.4000000000000004</c:v>
                </c:pt>
                <c:pt idx="101">
                  <c:v>4.4000000000000004</c:v>
                </c:pt>
                <c:pt idx="102">
                  <c:v>4.5</c:v>
                </c:pt>
                <c:pt idx="103">
                  <c:v>4.5</c:v>
                </c:pt>
                <c:pt idx="104">
                  <c:v>4.5</c:v>
                </c:pt>
                <c:pt idx="105">
                  <c:v>4.5</c:v>
                </c:pt>
                <c:pt idx="106">
                  <c:v>4.5</c:v>
                </c:pt>
                <c:pt idx="107">
                  <c:v>4.5</c:v>
                </c:pt>
                <c:pt idx="108">
                  <c:v>4.5</c:v>
                </c:pt>
                <c:pt idx="109">
                  <c:v>4.5</c:v>
                </c:pt>
                <c:pt idx="110">
                  <c:v>4.5</c:v>
                </c:pt>
                <c:pt idx="111">
                  <c:v>4.5</c:v>
                </c:pt>
                <c:pt idx="112">
                  <c:v>4.5999999999999996</c:v>
                </c:pt>
                <c:pt idx="113">
                  <c:v>4.5999999999999996</c:v>
                </c:pt>
                <c:pt idx="114">
                  <c:v>4.5999999999999996</c:v>
                </c:pt>
                <c:pt idx="115">
                  <c:v>4.5999999999999996</c:v>
                </c:pt>
                <c:pt idx="116">
                  <c:v>4.5999999999999996</c:v>
                </c:pt>
                <c:pt idx="117">
                  <c:v>4.5999999999999996</c:v>
                </c:pt>
                <c:pt idx="118">
                  <c:v>4.5999999999999996</c:v>
                </c:pt>
                <c:pt idx="119">
                  <c:v>4.7</c:v>
                </c:pt>
                <c:pt idx="120">
                  <c:v>4.7</c:v>
                </c:pt>
                <c:pt idx="121">
                  <c:v>4.7</c:v>
                </c:pt>
                <c:pt idx="122">
                  <c:v>4.7</c:v>
                </c:pt>
                <c:pt idx="123">
                  <c:v>4.7</c:v>
                </c:pt>
                <c:pt idx="124">
                  <c:v>4.7</c:v>
                </c:pt>
                <c:pt idx="125">
                  <c:v>4.7</c:v>
                </c:pt>
                <c:pt idx="126">
                  <c:v>4.8</c:v>
                </c:pt>
                <c:pt idx="127">
                  <c:v>4.8</c:v>
                </c:pt>
                <c:pt idx="128">
                  <c:v>4.8</c:v>
                </c:pt>
                <c:pt idx="129">
                  <c:v>4.8</c:v>
                </c:pt>
                <c:pt idx="130">
                  <c:v>4.8</c:v>
                </c:pt>
                <c:pt idx="131">
                  <c:v>4.8</c:v>
                </c:pt>
                <c:pt idx="132">
                  <c:v>4.9000000000000004</c:v>
                </c:pt>
                <c:pt idx="133">
                  <c:v>4.9000000000000004</c:v>
                </c:pt>
                <c:pt idx="134">
                  <c:v>4.9000000000000004</c:v>
                </c:pt>
                <c:pt idx="135">
                  <c:v>4.9000000000000004</c:v>
                </c:pt>
                <c:pt idx="136">
                  <c:v>4.9000000000000004</c:v>
                </c:pt>
                <c:pt idx="137">
                  <c:v>5</c:v>
                </c:pt>
                <c:pt idx="138">
                  <c:v>5</c:v>
                </c:pt>
                <c:pt idx="139">
                  <c:v>5</c:v>
                </c:pt>
                <c:pt idx="140">
                  <c:v>5</c:v>
                </c:pt>
                <c:pt idx="141">
                  <c:v>5.0999999999999996</c:v>
                </c:pt>
                <c:pt idx="142">
                  <c:v>5.0999999999999996</c:v>
                </c:pt>
                <c:pt idx="143">
                  <c:v>5.0999999999999996</c:v>
                </c:pt>
                <c:pt idx="144">
                  <c:v>5.0999999999999996</c:v>
                </c:pt>
                <c:pt idx="145">
                  <c:v>5.2</c:v>
                </c:pt>
                <c:pt idx="146">
                  <c:v>5.2</c:v>
                </c:pt>
                <c:pt idx="147">
                  <c:v>5.2</c:v>
                </c:pt>
                <c:pt idx="148">
                  <c:v>5.2</c:v>
                </c:pt>
                <c:pt idx="149">
                  <c:v>5.3</c:v>
                </c:pt>
                <c:pt idx="150">
                  <c:v>5.3</c:v>
                </c:pt>
                <c:pt idx="151">
                  <c:v>5.3</c:v>
                </c:pt>
                <c:pt idx="152">
                  <c:v>5.4</c:v>
                </c:pt>
                <c:pt idx="153">
                  <c:v>5.4</c:v>
                </c:pt>
                <c:pt idx="154">
                  <c:v>5.5</c:v>
                </c:pt>
                <c:pt idx="155">
                  <c:v>5.5</c:v>
                </c:pt>
                <c:pt idx="156">
                  <c:v>5.5</c:v>
                </c:pt>
                <c:pt idx="157">
                  <c:v>5.6</c:v>
                </c:pt>
                <c:pt idx="158">
                  <c:v>5.6</c:v>
                </c:pt>
                <c:pt idx="159">
                  <c:v>5.7</c:v>
                </c:pt>
                <c:pt idx="160">
                  <c:v>5.7</c:v>
                </c:pt>
                <c:pt idx="161">
                  <c:v>5.8</c:v>
                </c:pt>
                <c:pt idx="162">
                  <c:v>5.8</c:v>
                </c:pt>
                <c:pt idx="163">
                  <c:v>5.9</c:v>
                </c:pt>
                <c:pt idx="164">
                  <c:v>5.9</c:v>
                </c:pt>
                <c:pt idx="165">
                  <c:v>6</c:v>
                </c:pt>
                <c:pt idx="166">
                  <c:v>6.1</c:v>
                </c:pt>
                <c:pt idx="167">
                  <c:v>6.1</c:v>
                </c:pt>
                <c:pt idx="168">
                  <c:v>6.2</c:v>
                </c:pt>
                <c:pt idx="169">
                  <c:v>6.3</c:v>
                </c:pt>
                <c:pt idx="170">
                  <c:v>6.3</c:v>
                </c:pt>
                <c:pt idx="171">
                  <c:v>6.4</c:v>
                </c:pt>
                <c:pt idx="172">
                  <c:v>6.5</c:v>
                </c:pt>
                <c:pt idx="173">
                  <c:v>6.6</c:v>
                </c:pt>
                <c:pt idx="174">
                  <c:v>6.7</c:v>
                </c:pt>
                <c:pt idx="175">
                  <c:v>6.8</c:v>
                </c:pt>
                <c:pt idx="176">
                  <c:v>6.9</c:v>
                </c:pt>
                <c:pt idx="177">
                  <c:v>7</c:v>
                </c:pt>
                <c:pt idx="178">
                  <c:v>7.1</c:v>
                </c:pt>
                <c:pt idx="179">
                  <c:v>7.3</c:v>
                </c:pt>
                <c:pt idx="180">
                  <c:v>7.4</c:v>
                </c:pt>
                <c:pt idx="181">
                  <c:v>7.5</c:v>
                </c:pt>
                <c:pt idx="182">
                  <c:v>7.7</c:v>
                </c:pt>
                <c:pt idx="183">
                  <c:v>7.8</c:v>
                </c:pt>
                <c:pt idx="184">
                  <c:v>8</c:v>
                </c:pt>
                <c:pt idx="185">
                  <c:v>8.1999999999999993</c:v>
                </c:pt>
                <c:pt idx="186">
                  <c:v>8.4</c:v>
                </c:pt>
                <c:pt idx="187">
                  <c:v>8.6</c:v>
                </c:pt>
                <c:pt idx="188">
                  <c:v>8.8000000000000007</c:v>
                </c:pt>
                <c:pt idx="189">
                  <c:v>9</c:v>
                </c:pt>
                <c:pt idx="190">
                  <c:v>9.3000000000000007</c:v>
                </c:pt>
                <c:pt idx="191">
                  <c:v>9.6</c:v>
                </c:pt>
                <c:pt idx="192">
                  <c:v>9.8000000000000007</c:v>
                </c:pt>
                <c:pt idx="193">
                  <c:v>10.1</c:v>
                </c:pt>
                <c:pt idx="194">
                  <c:v>10.4</c:v>
                </c:pt>
                <c:pt idx="195">
                  <c:v>10.8</c:v>
                </c:pt>
                <c:pt idx="196">
                  <c:v>11.1</c:v>
                </c:pt>
                <c:pt idx="197">
                  <c:v>11.5</c:v>
                </c:pt>
                <c:pt idx="198">
                  <c:v>11.9</c:v>
                </c:pt>
                <c:pt idx="199">
                  <c:v>12.3</c:v>
                </c:pt>
                <c:pt idx="200">
                  <c:v>12.7</c:v>
                </c:pt>
                <c:pt idx="201">
                  <c:v>13.1</c:v>
                </c:pt>
                <c:pt idx="202">
                  <c:v>13.5</c:v>
                </c:pt>
                <c:pt idx="203">
                  <c:v>14</c:v>
                </c:pt>
                <c:pt idx="204">
                  <c:v>14.4</c:v>
                </c:pt>
                <c:pt idx="205">
                  <c:v>14.8</c:v>
                </c:pt>
                <c:pt idx="206">
                  <c:v>15.3</c:v>
                </c:pt>
                <c:pt idx="207">
                  <c:v>15.7</c:v>
                </c:pt>
                <c:pt idx="208">
                  <c:v>16</c:v>
                </c:pt>
                <c:pt idx="209">
                  <c:v>16.399999999999999</c:v>
                </c:pt>
                <c:pt idx="210">
                  <c:v>16.600000000000001</c:v>
                </c:pt>
                <c:pt idx="211">
                  <c:v>16.899999999999999</c:v>
                </c:pt>
                <c:pt idx="212">
                  <c:v>17.100000000000001</c:v>
                </c:pt>
                <c:pt idx="213">
                  <c:v>17.2</c:v>
                </c:pt>
                <c:pt idx="214">
                  <c:v>17.2</c:v>
                </c:pt>
                <c:pt idx="215">
                  <c:v>17.2</c:v>
                </c:pt>
                <c:pt idx="216">
                  <c:v>17.100000000000001</c:v>
                </c:pt>
                <c:pt idx="217">
                  <c:v>17</c:v>
                </c:pt>
                <c:pt idx="218">
                  <c:v>16.8</c:v>
                </c:pt>
                <c:pt idx="219">
                  <c:v>16.5</c:v>
                </c:pt>
                <c:pt idx="220">
                  <c:v>16.3</c:v>
                </c:pt>
                <c:pt idx="221">
                  <c:v>16</c:v>
                </c:pt>
                <c:pt idx="222">
                  <c:v>15.7</c:v>
                </c:pt>
                <c:pt idx="223">
                  <c:v>15.4</c:v>
                </c:pt>
                <c:pt idx="224">
                  <c:v>15.1</c:v>
                </c:pt>
                <c:pt idx="225">
                  <c:v>14.8</c:v>
                </c:pt>
                <c:pt idx="226">
                  <c:v>14.4</c:v>
                </c:pt>
                <c:pt idx="227">
                  <c:v>14.1</c:v>
                </c:pt>
                <c:pt idx="228">
                  <c:v>13.8</c:v>
                </c:pt>
                <c:pt idx="229">
                  <c:v>13.5</c:v>
                </c:pt>
                <c:pt idx="230">
                  <c:v>13.2</c:v>
                </c:pt>
                <c:pt idx="231">
                  <c:v>12.9</c:v>
                </c:pt>
                <c:pt idx="232">
                  <c:v>12.7</c:v>
                </c:pt>
                <c:pt idx="233">
                  <c:v>12.4</c:v>
                </c:pt>
                <c:pt idx="234">
                  <c:v>12.2</c:v>
                </c:pt>
                <c:pt idx="235">
                  <c:v>11.9</c:v>
                </c:pt>
                <c:pt idx="236">
                  <c:v>11.7</c:v>
                </c:pt>
                <c:pt idx="237">
                  <c:v>11.5</c:v>
                </c:pt>
                <c:pt idx="238">
                  <c:v>11.3</c:v>
                </c:pt>
                <c:pt idx="239">
                  <c:v>11.1</c:v>
                </c:pt>
                <c:pt idx="240">
                  <c:v>11</c:v>
                </c:pt>
                <c:pt idx="241">
                  <c:v>10.8</c:v>
                </c:pt>
                <c:pt idx="242">
                  <c:v>10.6</c:v>
                </c:pt>
                <c:pt idx="243">
                  <c:v>10.5</c:v>
                </c:pt>
                <c:pt idx="244">
                  <c:v>10.4</c:v>
                </c:pt>
                <c:pt idx="245">
                  <c:v>10.199999999999999</c:v>
                </c:pt>
                <c:pt idx="246">
                  <c:v>10.1</c:v>
                </c:pt>
                <c:pt idx="247">
                  <c:v>10</c:v>
                </c:pt>
                <c:pt idx="248">
                  <c:v>9.9</c:v>
                </c:pt>
                <c:pt idx="249">
                  <c:v>9.8000000000000007</c:v>
                </c:pt>
                <c:pt idx="250">
                  <c:v>9.6999999999999993</c:v>
                </c:pt>
                <c:pt idx="251">
                  <c:v>9.6</c:v>
                </c:pt>
                <c:pt idx="252">
                  <c:v>9.5</c:v>
                </c:pt>
                <c:pt idx="253">
                  <c:v>9.4</c:v>
                </c:pt>
                <c:pt idx="254">
                  <c:v>9.4</c:v>
                </c:pt>
                <c:pt idx="255">
                  <c:v>9.3000000000000007</c:v>
                </c:pt>
                <c:pt idx="256">
                  <c:v>9.1999999999999993</c:v>
                </c:pt>
                <c:pt idx="257">
                  <c:v>9.1999999999999993</c:v>
                </c:pt>
                <c:pt idx="258">
                  <c:v>9.1</c:v>
                </c:pt>
                <c:pt idx="259">
                  <c:v>9.1</c:v>
                </c:pt>
                <c:pt idx="260">
                  <c:v>9</c:v>
                </c:pt>
                <c:pt idx="261">
                  <c:v>9</c:v>
                </c:pt>
                <c:pt idx="262">
                  <c:v>8.9</c:v>
                </c:pt>
                <c:pt idx="263">
                  <c:v>8.9</c:v>
                </c:pt>
                <c:pt idx="264">
                  <c:v>8.9</c:v>
                </c:pt>
                <c:pt idx="265">
                  <c:v>8.8000000000000007</c:v>
                </c:pt>
                <c:pt idx="266">
                  <c:v>8.8000000000000007</c:v>
                </c:pt>
                <c:pt idx="267">
                  <c:v>8.8000000000000007</c:v>
                </c:pt>
                <c:pt idx="268">
                  <c:v>8.8000000000000007</c:v>
                </c:pt>
                <c:pt idx="269">
                  <c:v>8.6999999999999993</c:v>
                </c:pt>
                <c:pt idx="270">
                  <c:v>8.6999999999999993</c:v>
                </c:pt>
                <c:pt idx="271">
                  <c:v>8.6999999999999993</c:v>
                </c:pt>
                <c:pt idx="272">
                  <c:v>8.6999999999999993</c:v>
                </c:pt>
                <c:pt idx="273">
                  <c:v>8.6999999999999993</c:v>
                </c:pt>
                <c:pt idx="274">
                  <c:v>8.6999999999999993</c:v>
                </c:pt>
                <c:pt idx="275">
                  <c:v>8.6</c:v>
                </c:pt>
                <c:pt idx="276">
                  <c:v>8.6</c:v>
                </c:pt>
                <c:pt idx="277">
                  <c:v>8.6</c:v>
                </c:pt>
                <c:pt idx="278">
                  <c:v>8.6</c:v>
                </c:pt>
                <c:pt idx="279">
                  <c:v>8.6</c:v>
                </c:pt>
                <c:pt idx="280">
                  <c:v>8.6</c:v>
                </c:pt>
                <c:pt idx="281">
                  <c:v>8.6</c:v>
                </c:pt>
                <c:pt idx="282">
                  <c:v>8.6</c:v>
                </c:pt>
                <c:pt idx="283">
                  <c:v>8.6</c:v>
                </c:pt>
                <c:pt idx="284">
                  <c:v>8.6</c:v>
                </c:pt>
                <c:pt idx="285">
                  <c:v>8.6</c:v>
                </c:pt>
                <c:pt idx="286">
                  <c:v>8.6</c:v>
                </c:pt>
                <c:pt idx="287">
                  <c:v>8.6</c:v>
                </c:pt>
                <c:pt idx="288">
                  <c:v>8.6</c:v>
                </c:pt>
                <c:pt idx="289">
                  <c:v>8.6</c:v>
                </c:pt>
                <c:pt idx="290">
                  <c:v>8.6999999999999993</c:v>
                </c:pt>
                <c:pt idx="291">
                  <c:v>8.6999999999999993</c:v>
                </c:pt>
                <c:pt idx="292">
                  <c:v>8.6999999999999993</c:v>
                </c:pt>
                <c:pt idx="293">
                  <c:v>8.6999999999999993</c:v>
                </c:pt>
                <c:pt idx="294">
                  <c:v>8.6999999999999993</c:v>
                </c:pt>
                <c:pt idx="295">
                  <c:v>8.6999999999999993</c:v>
                </c:pt>
                <c:pt idx="296">
                  <c:v>8.6999999999999993</c:v>
                </c:pt>
                <c:pt idx="297">
                  <c:v>8.6999999999999993</c:v>
                </c:pt>
                <c:pt idx="298">
                  <c:v>8.8000000000000007</c:v>
                </c:pt>
                <c:pt idx="299">
                  <c:v>8.8000000000000007</c:v>
                </c:pt>
                <c:pt idx="300">
                  <c:v>8.8000000000000007</c:v>
                </c:pt>
                <c:pt idx="301">
                  <c:v>8.8000000000000007</c:v>
                </c:pt>
                <c:pt idx="302">
                  <c:v>8.8000000000000007</c:v>
                </c:pt>
                <c:pt idx="303">
                  <c:v>8.9</c:v>
                </c:pt>
                <c:pt idx="304">
                  <c:v>8.9</c:v>
                </c:pt>
                <c:pt idx="305">
                  <c:v>8.9</c:v>
                </c:pt>
                <c:pt idx="306">
                  <c:v>8.9</c:v>
                </c:pt>
                <c:pt idx="307">
                  <c:v>8.9</c:v>
                </c:pt>
                <c:pt idx="308">
                  <c:v>9</c:v>
                </c:pt>
                <c:pt idx="309">
                  <c:v>9</c:v>
                </c:pt>
                <c:pt idx="310">
                  <c:v>9</c:v>
                </c:pt>
                <c:pt idx="311">
                  <c:v>9</c:v>
                </c:pt>
                <c:pt idx="312">
                  <c:v>9.1</c:v>
                </c:pt>
                <c:pt idx="313">
                  <c:v>9.1</c:v>
                </c:pt>
                <c:pt idx="314">
                  <c:v>9.1</c:v>
                </c:pt>
                <c:pt idx="315">
                  <c:v>9.1999999999999993</c:v>
                </c:pt>
                <c:pt idx="316">
                  <c:v>9.1999999999999993</c:v>
                </c:pt>
                <c:pt idx="317">
                  <c:v>9.1999999999999993</c:v>
                </c:pt>
                <c:pt idx="318">
                  <c:v>9.1999999999999993</c:v>
                </c:pt>
                <c:pt idx="319">
                  <c:v>9.3000000000000007</c:v>
                </c:pt>
                <c:pt idx="320">
                  <c:v>9.3000000000000007</c:v>
                </c:pt>
                <c:pt idx="321">
                  <c:v>9.3000000000000007</c:v>
                </c:pt>
                <c:pt idx="322">
                  <c:v>9.4</c:v>
                </c:pt>
                <c:pt idx="323">
                  <c:v>9.4</c:v>
                </c:pt>
                <c:pt idx="324">
                  <c:v>9.4</c:v>
                </c:pt>
                <c:pt idx="325">
                  <c:v>9.5</c:v>
                </c:pt>
                <c:pt idx="326">
                  <c:v>9.5</c:v>
                </c:pt>
                <c:pt idx="327">
                  <c:v>9.5</c:v>
                </c:pt>
                <c:pt idx="328">
                  <c:v>9.6</c:v>
                </c:pt>
                <c:pt idx="329">
                  <c:v>9.6</c:v>
                </c:pt>
                <c:pt idx="330">
                  <c:v>9.6999999999999993</c:v>
                </c:pt>
                <c:pt idx="331">
                  <c:v>9.6999999999999993</c:v>
                </c:pt>
                <c:pt idx="332">
                  <c:v>9.6999999999999993</c:v>
                </c:pt>
                <c:pt idx="333">
                  <c:v>9.8000000000000007</c:v>
                </c:pt>
                <c:pt idx="334">
                  <c:v>9.8000000000000007</c:v>
                </c:pt>
                <c:pt idx="335">
                  <c:v>9.9</c:v>
                </c:pt>
                <c:pt idx="336">
                  <c:v>9.9</c:v>
                </c:pt>
                <c:pt idx="337">
                  <c:v>10</c:v>
                </c:pt>
                <c:pt idx="338">
                  <c:v>10</c:v>
                </c:pt>
                <c:pt idx="339">
                  <c:v>10</c:v>
                </c:pt>
                <c:pt idx="340">
                  <c:v>10.1</c:v>
                </c:pt>
                <c:pt idx="341">
                  <c:v>10.1</c:v>
                </c:pt>
                <c:pt idx="342">
                  <c:v>10.199999999999999</c:v>
                </c:pt>
                <c:pt idx="343">
                  <c:v>10.199999999999999</c:v>
                </c:pt>
                <c:pt idx="344">
                  <c:v>10.3</c:v>
                </c:pt>
                <c:pt idx="345">
                  <c:v>10.3</c:v>
                </c:pt>
                <c:pt idx="346">
                  <c:v>10.4</c:v>
                </c:pt>
                <c:pt idx="347">
                  <c:v>10.4</c:v>
                </c:pt>
                <c:pt idx="348">
                  <c:v>10.5</c:v>
                </c:pt>
                <c:pt idx="349">
                  <c:v>10.5</c:v>
                </c:pt>
                <c:pt idx="350">
                  <c:v>10.6</c:v>
                </c:pt>
                <c:pt idx="351">
                  <c:v>10.6</c:v>
                </c:pt>
                <c:pt idx="352">
                  <c:v>10.7</c:v>
                </c:pt>
                <c:pt idx="353">
                  <c:v>10.8</c:v>
                </c:pt>
                <c:pt idx="354">
                  <c:v>10.8</c:v>
                </c:pt>
                <c:pt idx="355">
                  <c:v>10.9</c:v>
                </c:pt>
                <c:pt idx="356">
                  <c:v>10.9</c:v>
                </c:pt>
                <c:pt idx="357">
                  <c:v>11</c:v>
                </c:pt>
                <c:pt idx="358">
                  <c:v>11</c:v>
                </c:pt>
                <c:pt idx="359">
                  <c:v>11.1</c:v>
                </c:pt>
                <c:pt idx="360">
                  <c:v>11.2</c:v>
                </c:pt>
                <c:pt idx="361">
                  <c:v>11.2</c:v>
                </c:pt>
                <c:pt idx="362">
                  <c:v>11.3</c:v>
                </c:pt>
                <c:pt idx="363">
                  <c:v>11.4</c:v>
                </c:pt>
                <c:pt idx="364">
                  <c:v>11.4</c:v>
                </c:pt>
                <c:pt idx="365">
                  <c:v>11.5</c:v>
                </c:pt>
                <c:pt idx="366">
                  <c:v>11.6</c:v>
                </c:pt>
                <c:pt idx="367">
                  <c:v>11.6</c:v>
                </c:pt>
                <c:pt idx="368">
                  <c:v>11.7</c:v>
                </c:pt>
                <c:pt idx="369">
                  <c:v>11.8</c:v>
                </c:pt>
                <c:pt idx="370">
                  <c:v>11.8</c:v>
                </c:pt>
                <c:pt idx="371">
                  <c:v>11.9</c:v>
                </c:pt>
                <c:pt idx="372">
                  <c:v>12</c:v>
                </c:pt>
                <c:pt idx="373">
                  <c:v>12.1</c:v>
                </c:pt>
                <c:pt idx="374">
                  <c:v>12.1</c:v>
                </c:pt>
                <c:pt idx="375">
                  <c:v>12.2</c:v>
                </c:pt>
                <c:pt idx="376">
                  <c:v>12.3</c:v>
                </c:pt>
                <c:pt idx="377">
                  <c:v>12.4</c:v>
                </c:pt>
                <c:pt idx="378">
                  <c:v>12.5</c:v>
                </c:pt>
                <c:pt idx="379">
                  <c:v>12.5</c:v>
                </c:pt>
                <c:pt idx="380">
                  <c:v>12.6</c:v>
                </c:pt>
                <c:pt idx="381">
                  <c:v>12.7</c:v>
                </c:pt>
                <c:pt idx="382">
                  <c:v>12.8</c:v>
                </c:pt>
                <c:pt idx="383">
                  <c:v>12.9</c:v>
                </c:pt>
                <c:pt idx="384">
                  <c:v>13</c:v>
                </c:pt>
                <c:pt idx="385">
                  <c:v>13.1</c:v>
                </c:pt>
                <c:pt idx="386">
                  <c:v>13.2</c:v>
                </c:pt>
                <c:pt idx="387">
                  <c:v>13.2</c:v>
                </c:pt>
                <c:pt idx="388">
                  <c:v>13.3</c:v>
                </c:pt>
                <c:pt idx="389">
                  <c:v>13.4</c:v>
                </c:pt>
                <c:pt idx="390">
                  <c:v>13.5</c:v>
                </c:pt>
                <c:pt idx="391">
                  <c:v>13.6</c:v>
                </c:pt>
                <c:pt idx="392">
                  <c:v>13.7</c:v>
                </c:pt>
                <c:pt idx="393">
                  <c:v>13.8</c:v>
                </c:pt>
                <c:pt idx="394">
                  <c:v>13.9</c:v>
                </c:pt>
                <c:pt idx="395">
                  <c:v>14</c:v>
                </c:pt>
                <c:pt idx="396">
                  <c:v>14.2</c:v>
                </c:pt>
                <c:pt idx="397">
                  <c:v>14.3</c:v>
                </c:pt>
                <c:pt idx="398">
                  <c:v>14.4</c:v>
                </c:pt>
                <c:pt idx="399">
                  <c:v>14.5</c:v>
                </c:pt>
                <c:pt idx="400">
                  <c:v>14.6</c:v>
                </c:pt>
                <c:pt idx="401">
                  <c:v>14.7</c:v>
                </c:pt>
                <c:pt idx="402">
                  <c:v>14.8</c:v>
                </c:pt>
                <c:pt idx="403">
                  <c:v>15</c:v>
                </c:pt>
                <c:pt idx="404">
                  <c:v>15.1</c:v>
                </c:pt>
                <c:pt idx="405">
                  <c:v>15.2</c:v>
                </c:pt>
                <c:pt idx="406">
                  <c:v>15.3</c:v>
                </c:pt>
                <c:pt idx="407">
                  <c:v>15.5</c:v>
                </c:pt>
                <c:pt idx="408">
                  <c:v>15.6</c:v>
                </c:pt>
                <c:pt idx="409">
                  <c:v>15.7</c:v>
                </c:pt>
                <c:pt idx="410">
                  <c:v>15.9</c:v>
                </c:pt>
                <c:pt idx="411">
                  <c:v>16</c:v>
                </c:pt>
                <c:pt idx="412">
                  <c:v>16.100000000000001</c:v>
                </c:pt>
                <c:pt idx="413">
                  <c:v>16.3</c:v>
                </c:pt>
                <c:pt idx="414">
                  <c:v>16.399999999999999</c:v>
                </c:pt>
                <c:pt idx="415">
                  <c:v>16.600000000000001</c:v>
                </c:pt>
                <c:pt idx="416">
                  <c:v>16.7</c:v>
                </c:pt>
                <c:pt idx="417">
                  <c:v>16.899999999999999</c:v>
                </c:pt>
                <c:pt idx="418">
                  <c:v>17</c:v>
                </c:pt>
                <c:pt idx="419">
                  <c:v>17.2</c:v>
                </c:pt>
                <c:pt idx="420">
                  <c:v>17.399999999999999</c:v>
                </c:pt>
                <c:pt idx="421">
                  <c:v>17.5</c:v>
                </c:pt>
                <c:pt idx="422">
                  <c:v>17.7</c:v>
                </c:pt>
                <c:pt idx="423">
                  <c:v>17.899999999999999</c:v>
                </c:pt>
                <c:pt idx="424">
                  <c:v>18.100000000000001</c:v>
                </c:pt>
                <c:pt idx="425">
                  <c:v>18.2</c:v>
                </c:pt>
                <c:pt idx="426">
                  <c:v>18.399999999999999</c:v>
                </c:pt>
                <c:pt idx="427">
                  <c:v>18.600000000000001</c:v>
                </c:pt>
                <c:pt idx="428">
                  <c:v>18.8</c:v>
                </c:pt>
                <c:pt idx="429">
                  <c:v>19</c:v>
                </c:pt>
                <c:pt idx="430">
                  <c:v>19.2</c:v>
                </c:pt>
                <c:pt idx="431">
                  <c:v>19.399999999999999</c:v>
                </c:pt>
                <c:pt idx="432">
                  <c:v>19.600000000000001</c:v>
                </c:pt>
                <c:pt idx="433">
                  <c:v>19.8</c:v>
                </c:pt>
                <c:pt idx="434">
                  <c:v>20</c:v>
                </c:pt>
                <c:pt idx="435">
                  <c:v>20.2</c:v>
                </c:pt>
                <c:pt idx="436">
                  <c:v>20.5</c:v>
                </c:pt>
                <c:pt idx="437">
                  <c:v>20.7</c:v>
                </c:pt>
                <c:pt idx="438">
                  <c:v>20.9</c:v>
                </c:pt>
                <c:pt idx="439">
                  <c:v>21.2</c:v>
                </c:pt>
                <c:pt idx="440">
                  <c:v>21.4</c:v>
                </c:pt>
                <c:pt idx="441">
                  <c:v>21.7</c:v>
                </c:pt>
                <c:pt idx="442">
                  <c:v>21.9</c:v>
                </c:pt>
                <c:pt idx="443">
                  <c:v>22.2</c:v>
                </c:pt>
                <c:pt idx="444">
                  <c:v>22.5</c:v>
                </c:pt>
                <c:pt idx="445">
                  <c:v>22.7</c:v>
                </c:pt>
                <c:pt idx="446">
                  <c:v>23</c:v>
                </c:pt>
                <c:pt idx="447">
                  <c:v>23.3</c:v>
                </c:pt>
                <c:pt idx="448">
                  <c:v>23.6</c:v>
                </c:pt>
                <c:pt idx="449">
                  <c:v>23.9</c:v>
                </c:pt>
                <c:pt idx="450">
                  <c:v>24.2</c:v>
                </c:pt>
                <c:pt idx="451">
                  <c:v>24.5</c:v>
                </c:pt>
                <c:pt idx="452">
                  <c:v>24.8</c:v>
                </c:pt>
                <c:pt idx="453">
                  <c:v>25.2</c:v>
                </c:pt>
                <c:pt idx="454">
                  <c:v>25.5</c:v>
                </c:pt>
                <c:pt idx="455">
                  <c:v>25.9</c:v>
                </c:pt>
                <c:pt idx="456">
                  <c:v>26.2</c:v>
                </c:pt>
                <c:pt idx="457">
                  <c:v>26.6</c:v>
                </c:pt>
                <c:pt idx="458">
                  <c:v>26.9</c:v>
                </c:pt>
                <c:pt idx="459">
                  <c:v>27.3</c:v>
                </c:pt>
                <c:pt idx="460">
                  <c:v>27.7</c:v>
                </c:pt>
                <c:pt idx="461">
                  <c:v>28.1</c:v>
                </c:pt>
                <c:pt idx="462">
                  <c:v>28.6</c:v>
                </c:pt>
                <c:pt idx="463">
                  <c:v>29</c:v>
                </c:pt>
                <c:pt idx="464">
                  <c:v>29.4</c:v>
                </c:pt>
                <c:pt idx="465">
                  <c:v>29.9</c:v>
                </c:pt>
                <c:pt idx="466">
                  <c:v>30.3</c:v>
                </c:pt>
                <c:pt idx="467">
                  <c:v>30.8</c:v>
                </c:pt>
                <c:pt idx="468">
                  <c:v>31.3</c:v>
                </c:pt>
                <c:pt idx="469">
                  <c:v>31.8</c:v>
                </c:pt>
                <c:pt idx="470">
                  <c:v>32.4</c:v>
                </c:pt>
                <c:pt idx="471">
                  <c:v>32.9</c:v>
                </c:pt>
                <c:pt idx="472">
                  <c:v>33.5</c:v>
                </c:pt>
                <c:pt idx="473">
                  <c:v>34</c:v>
                </c:pt>
                <c:pt idx="474">
                  <c:v>34.6</c:v>
                </c:pt>
                <c:pt idx="475">
                  <c:v>35.200000000000003</c:v>
                </c:pt>
                <c:pt idx="476">
                  <c:v>35.9</c:v>
                </c:pt>
                <c:pt idx="477">
                  <c:v>36.5</c:v>
                </c:pt>
                <c:pt idx="478">
                  <c:v>37.200000000000003</c:v>
                </c:pt>
                <c:pt idx="479">
                  <c:v>37.9</c:v>
                </c:pt>
                <c:pt idx="480">
                  <c:v>38.6</c:v>
                </c:pt>
                <c:pt idx="481">
                  <c:v>39.4</c:v>
                </c:pt>
                <c:pt idx="482">
                  <c:v>40.1</c:v>
                </c:pt>
                <c:pt idx="483">
                  <c:v>40.9</c:v>
                </c:pt>
                <c:pt idx="484">
                  <c:v>41.8</c:v>
                </c:pt>
                <c:pt idx="485">
                  <c:v>42.7</c:v>
                </c:pt>
                <c:pt idx="486">
                  <c:v>43.6</c:v>
                </c:pt>
                <c:pt idx="487">
                  <c:v>44.5</c:v>
                </c:pt>
                <c:pt idx="488">
                  <c:v>45.5</c:v>
                </c:pt>
                <c:pt idx="489">
                  <c:v>46.5</c:v>
                </c:pt>
                <c:pt idx="490">
                  <c:v>47.6</c:v>
                </c:pt>
                <c:pt idx="491">
                  <c:v>48.7</c:v>
                </c:pt>
                <c:pt idx="492">
                  <c:v>49.9</c:v>
                </c:pt>
                <c:pt idx="493">
                  <c:v>51.2</c:v>
                </c:pt>
                <c:pt idx="494">
                  <c:v>52.5</c:v>
                </c:pt>
                <c:pt idx="495">
                  <c:v>53.9</c:v>
                </c:pt>
                <c:pt idx="496">
                  <c:v>55.3</c:v>
                </c:pt>
                <c:pt idx="497">
                  <c:v>56.9</c:v>
                </c:pt>
                <c:pt idx="498">
                  <c:v>58.5</c:v>
                </c:pt>
                <c:pt idx="499">
                  <c:v>60.3</c:v>
                </c:pt>
                <c:pt idx="500">
                  <c:v>62.1</c:v>
                </c:pt>
                <c:pt idx="501">
                  <c:v>64</c:v>
                </c:pt>
                <c:pt idx="502">
                  <c:v>66.099999999999994</c:v>
                </c:pt>
                <c:pt idx="503">
                  <c:v>68.400000000000006</c:v>
                </c:pt>
                <c:pt idx="504">
                  <c:v>70.8</c:v>
                </c:pt>
                <c:pt idx="505">
                  <c:v>73.400000000000006</c:v>
                </c:pt>
                <c:pt idx="506">
                  <c:v>76.099999999999994</c:v>
                </c:pt>
                <c:pt idx="507">
                  <c:v>78.900000000000006</c:v>
                </c:pt>
                <c:pt idx="508">
                  <c:v>82.1</c:v>
                </c:pt>
                <c:pt idx="509">
                  <c:v>85.6</c:v>
                </c:pt>
                <c:pt idx="510">
                  <c:v>89.5</c:v>
                </c:pt>
                <c:pt idx="511">
                  <c:v>93.2</c:v>
                </c:pt>
                <c:pt idx="512">
                  <c:v>97.2</c:v>
                </c:pt>
                <c:pt idx="513">
                  <c:v>101.7</c:v>
                </c:pt>
                <c:pt idx="514">
                  <c:v>106.8</c:v>
                </c:pt>
                <c:pt idx="515">
                  <c:v>112.5</c:v>
                </c:pt>
                <c:pt idx="516">
                  <c:v>117.9</c:v>
                </c:pt>
                <c:pt idx="517">
                  <c:v>123.2</c:v>
                </c:pt>
                <c:pt idx="518">
                  <c:v>129.30000000000001</c:v>
                </c:pt>
                <c:pt idx="519">
                  <c:v>136.19999999999999</c:v>
                </c:pt>
                <c:pt idx="520">
                  <c:v>144.1</c:v>
                </c:pt>
                <c:pt idx="521">
                  <c:v>151.6</c:v>
                </c:pt>
                <c:pt idx="522">
                  <c:v>157.80000000000001</c:v>
                </c:pt>
                <c:pt idx="523">
                  <c:v>165</c:v>
                </c:pt>
                <c:pt idx="524">
                  <c:v>173.3</c:v>
                </c:pt>
                <c:pt idx="525">
                  <c:v>182.7</c:v>
                </c:pt>
                <c:pt idx="526">
                  <c:v>192.2</c:v>
                </c:pt>
                <c:pt idx="527">
                  <c:v>198.4</c:v>
                </c:pt>
                <c:pt idx="528">
                  <c:v>205.1</c:v>
                </c:pt>
                <c:pt idx="529">
                  <c:v>213</c:v>
                </c:pt>
                <c:pt idx="530">
                  <c:v>221.7</c:v>
                </c:pt>
                <c:pt idx="531">
                  <c:v>230.7</c:v>
                </c:pt>
                <c:pt idx="532">
                  <c:v>236.2</c:v>
                </c:pt>
                <c:pt idx="533">
                  <c:v>240.6</c:v>
                </c:pt>
                <c:pt idx="534">
                  <c:v>245.8</c:v>
                </c:pt>
                <c:pt idx="535">
                  <c:v>251.4</c:v>
                </c:pt>
                <c:pt idx="536">
                  <c:v>257</c:v>
                </c:pt>
                <c:pt idx="537">
                  <c:v>261</c:v>
                </c:pt>
                <c:pt idx="538">
                  <c:v>263</c:v>
                </c:pt>
                <c:pt idx="539">
                  <c:v>265.3</c:v>
                </c:pt>
                <c:pt idx="540">
                  <c:v>267.7</c:v>
                </c:pt>
                <c:pt idx="541">
                  <c:v>269.89999999999998</c:v>
                </c:pt>
                <c:pt idx="542">
                  <c:v>271.7</c:v>
                </c:pt>
                <c:pt idx="543">
                  <c:v>272.7</c:v>
                </c:pt>
                <c:pt idx="544">
                  <c:v>273.60000000000002</c:v>
                </c:pt>
                <c:pt idx="545">
                  <c:v>274.39999999999998</c:v>
                </c:pt>
                <c:pt idx="546">
                  <c:v>275.2</c:v>
                </c:pt>
                <c:pt idx="547">
                  <c:v>275.8</c:v>
                </c:pt>
                <c:pt idx="548">
                  <c:v>276.3</c:v>
                </c:pt>
                <c:pt idx="549">
                  <c:v>276.7</c:v>
                </c:pt>
                <c:pt idx="550">
                  <c:v>277.10000000000002</c:v>
                </c:pt>
                <c:pt idx="551">
                  <c:v>277.39999999999998</c:v>
                </c:pt>
                <c:pt idx="552">
                  <c:v>277.7</c:v>
                </c:pt>
                <c:pt idx="553">
                  <c:v>278</c:v>
                </c:pt>
                <c:pt idx="554">
                  <c:v>278.2</c:v>
                </c:pt>
                <c:pt idx="555">
                  <c:v>278.5</c:v>
                </c:pt>
                <c:pt idx="556">
                  <c:v>278.7</c:v>
                </c:pt>
                <c:pt idx="557">
                  <c:v>278.8</c:v>
                </c:pt>
                <c:pt idx="558">
                  <c:v>279</c:v>
                </c:pt>
                <c:pt idx="559">
                  <c:v>279.10000000000002</c:v>
                </c:pt>
                <c:pt idx="560">
                  <c:v>279.3</c:v>
                </c:pt>
                <c:pt idx="561">
                  <c:v>279.39999999999998</c:v>
                </c:pt>
                <c:pt idx="562">
                  <c:v>279.5</c:v>
                </c:pt>
                <c:pt idx="563">
                  <c:v>279.60000000000002</c:v>
                </c:pt>
                <c:pt idx="564">
                  <c:v>279.7</c:v>
                </c:pt>
                <c:pt idx="565">
                  <c:v>279.8</c:v>
                </c:pt>
                <c:pt idx="566">
                  <c:v>279.89999999999998</c:v>
                </c:pt>
                <c:pt idx="567">
                  <c:v>279.89999999999998</c:v>
                </c:pt>
                <c:pt idx="568">
                  <c:v>280</c:v>
                </c:pt>
                <c:pt idx="569">
                  <c:v>280.10000000000002</c:v>
                </c:pt>
                <c:pt idx="570">
                  <c:v>280.2</c:v>
                </c:pt>
                <c:pt idx="571">
                  <c:v>280.2</c:v>
                </c:pt>
                <c:pt idx="572">
                  <c:v>280.3</c:v>
                </c:pt>
                <c:pt idx="573">
                  <c:v>280.3</c:v>
                </c:pt>
                <c:pt idx="574">
                  <c:v>280.39999999999998</c:v>
                </c:pt>
                <c:pt idx="575">
                  <c:v>280.39999999999998</c:v>
                </c:pt>
                <c:pt idx="576">
                  <c:v>280.39999999999998</c:v>
                </c:pt>
                <c:pt idx="577">
                  <c:v>280.5</c:v>
                </c:pt>
                <c:pt idx="578">
                  <c:v>280.5</c:v>
                </c:pt>
                <c:pt idx="579">
                  <c:v>280.5</c:v>
                </c:pt>
                <c:pt idx="580">
                  <c:v>280.5</c:v>
                </c:pt>
                <c:pt idx="581">
                  <c:v>280.60000000000002</c:v>
                </c:pt>
                <c:pt idx="582">
                  <c:v>280.60000000000002</c:v>
                </c:pt>
                <c:pt idx="583">
                  <c:v>280.60000000000002</c:v>
                </c:pt>
                <c:pt idx="584">
                  <c:v>280.60000000000002</c:v>
                </c:pt>
                <c:pt idx="585">
                  <c:v>280.60000000000002</c:v>
                </c:pt>
                <c:pt idx="586">
                  <c:v>280.7</c:v>
                </c:pt>
                <c:pt idx="587">
                  <c:v>280.7</c:v>
                </c:pt>
                <c:pt idx="588">
                  <c:v>280.7</c:v>
                </c:pt>
                <c:pt idx="589">
                  <c:v>280.7</c:v>
                </c:pt>
                <c:pt idx="590">
                  <c:v>280.8</c:v>
                </c:pt>
                <c:pt idx="591">
                  <c:v>280.8</c:v>
                </c:pt>
                <c:pt idx="592">
                  <c:v>280.8</c:v>
                </c:pt>
                <c:pt idx="593">
                  <c:v>280.8</c:v>
                </c:pt>
                <c:pt idx="594">
                  <c:v>280.8</c:v>
                </c:pt>
                <c:pt idx="595">
                  <c:v>280.8</c:v>
                </c:pt>
                <c:pt idx="596">
                  <c:v>280.8</c:v>
                </c:pt>
                <c:pt idx="597">
                  <c:v>280.8</c:v>
                </c:pt>
                <c:pt idx="598">
                  <c:v>280.8</c:v>
                </c:pt>
                <c:pt idx="599">
                  <c:v>280.8</c:v>
                </c:pt>
                <c:pt idx="600">
                  <c:v>280.8</c:v>
                </c:pt>
                <c:pt idx="601">
                  <c:v>280.8</c:v>
                </c:pt>
                <c:pt idx="602">
                  <c:v>280.7</c:v>
                </c:pt>
                <c:pt idx="603">
                  <c:v>280.7</c:v>
                </c:pt>
                <c:pt idx="604">
                  <c:v>280.7</c:v>
                </c:pt>
                <c:pt idx="605">
                  <c:v>280.7</c:v>
                </c:pt>
                <c:pt idx="606">
                  <c:v>280.7</c:v>
                </c:pt>
                <c:pt idx="607">
                  <c:v>280.60000000000002</c:v>
                </c:pt>
                <c:pt idx="608">
                  <c:v>280.60000000000002</c:v>
                </c:pt>
                <c:pt idx="609">
                  <c:v>280.60000000000002</c:v>
                </c:pt>
                <c:pt idx="610">
                  <c:v>280.5</c:v>
                </c:pt>
                <c:pt idx="611">
                  <c:v>280.5</c:v>
                </c:pt>
                <c:pt idx="612">
                  <c:v>280.39999999999998</c:v>
                </c:pt>
                <c:pt idx="613">
                  <c:v>280.39999999999998</c:v>
                </c:pt>
                <c:pt idx="614">
                  <c:v>280.3</c:v>
                </c:pt>
                <c:pt idx="615">
                  <c:v>280.2</c:v>
                </c:pt>
                <c:pt idx="616">
                  <c:v>280.10000000000002</c:v>
                </c:pt>
                <c:pt idx="617">
                  <c:v>280</c:v>
                </c:pt>
                <c:pt idx="618">
                  <c:v>279.8</c:v>
                </c:pt>
                <c:pt idx="619">
                  <c:v>279.7</c:v>
                </c:pt>
                <c:pt idx="620">
                  <c:v>279.5</c:v>
                </c:pt>
                <c:pt idx="621">
                  <c:v>279.3</c:v>
                </c:pt>
                <c:pt idx="622">
                  <c:v>279.10000000000002</c:v>
                </c:pt>
                <c:pt idx="623">
                  <c:v>278.8</c:v>
                </c:pt>
                <c:pt idx="624">
                  <c:v>278.60000000000002</c:v>
                </c:pt>
                <c:pt idx="625">
                  <c:v>278.3</c:v>
                </c:pt>
                <c:pt idx="626">
                  <c:v>278</c:v>
                </c:pt>
                <c:pt idx="627">
                  <c:v>277.60000000000002</c:v>
                </c:pt>
                <c:pt idx="628">
                  <c:v>277.2</c:v>
                </c:pt>
                <c:pt idx="629">
                  <c:v>276.7</c:v>
                </c:pt>
                <c:pt idx="630">
                  <c:v>276.2</c:v>
                </c:pt>
                <c:pt idx="631">
                  <c:v>275.7</c:v>
                </c:pt>
                <c:pt idx="632">
                  <c:v>275</c:v>
                </c:pt>
                <c:pt idx="633">
                  <c:v>274</c:v>
                </c:pt>
                <c:pt idx="634">
                  <c:v>272.89999999999998</c:v>
                </c:pt>
                <c:pt idx="635">
                  <c:v>271.7</c:v>
                </c:pt>
                <c:pt idx="636">
                  <c:v>270.5</c:v>
                </c:pt>
                <c:pt idx="637">
                  <c:v>269.10000000000002</c:v>
                </c:pt>
                <c:pt idx="638">
                  <c:v>266.39999999999998</c:v>
                </c:pt>
                <c:pt idx="639">
                  <c:v>263.2</c:v>
                </c:pt>
                <c:pt idx="640">
                  <c:v>259.89999999999998</c:v>
                </c:pt>
                <c:pt idx="641">
                  <c:v>256.89999999999998</c:v>
                </c:pt>
                <c:pt idx="642">
                  <c:v>254.1</c:v>
                </c:pt>
                <c:pt idx="643">
                  <c:v>248.9</c:v>
                </c:pt>
                <c:pt idx="644">
                  <c:v>242.3</c:v>
                </c:pt>
                <c:pt idx="645">
                  <c:v>235.9</c:v>
                </c:pt>
                <c:pt idx="646">
                  <c:v>230</c:v>
                </c:pt>
                <c:pt idx="647">
                  <c:v>224.9</c:v>
                </c:pt>
                <c:pt idx="648">
                  <c:v>218.7</c:v>
                </c:pt>
                <c:pt idx="649">
                  <c:v>209.8</c:v>
                </c:pt>
                <c:pt idx="650">
                  <c:v>201.4</c:v>
                </c:pt>
                <c:pt idx="651">
                  <c:v>193.9</c:v>
                </c:pt>
                <c:pt idx="652">
                  <c:v>187.4</c:v>
                </c:pt>
                <c:pt idx="653">
                  <c:v>181.3</c:v>
                </c:pt>
                <c:pt idx="654">
                  <c:v>172.9</c:v>
                </c:pt>
                <c:pt idx="655">
                  <c:v>164.8</c:v>
                </c:pt>
                <c:pt idx="656">
                  <c:v>157.6</c:v>
                </c:pt>
                <c:pt idx="657">
                  <c:v>151.30000000000001</c:v>
                </c:pt>
                <c:pt idx="658">
                  <c:v>145.69999999999999</c:v>
                </c:pt>
                <c:pt idx="659">
                  <c:v>139.4</c:v>
                </c:pt>
                <c:pt idx="660">
                  <c:v>132.9</c:v>
                </c:pt>
                <c:pt idx="661">
                  <c:v>127.1</c:v>
                </c:pt>
                <c:pt idx="662">
                  <c:v>122</c:v>
                </c:pt>
                <c:pt idx="663">
                  <c:v>117.5</c:v>
                </c:pt>
                <c:pt idx="664">
                  <c:v>113</c:v>
                </c:pt>
                <c:pt idx="665">
                  <c:v>108.4</c:v>
                </c:pt>
                <c:pt idx="666">
                  <c:v>104.3</c:v>
                </c:pt>
                <c:pt idx="667">
                  <c:v>100.5</c:v>
                </c:pt>
                <c:pt idx="668">
                  <c:v>97.1</c:v>
                </c:pt>
                <c:pt idx="669">
                  <c:v>93.9</c:v>
                </c:pt>
                <c:pt idx="670">
                  <c:v>90.8</c:v>
                </c:pt>
                <c:pt idx="671">
                  <c:v>87.8</c:v>
                </c:pt>
                <c:pt idx="672">
                  <c:v>85.1</c:v>
                </c:pt>
                <c:pt idx="673">
                  <c:v>82.6</c:v>
                </c:pt>
                <c:pt idx="674">
                  <c:v>80.3</c:v>
                </c:pt>
                <c:pt idx="675">
                  <c:v>78</c:v>
                </c:pt>
                <c:pt idx="676">
                  <c:v>75.900000000000006</c:v>
                </c:pt>
                <c:pt idx="677">
                  <c:v>73.900000000000006</c:v>
                </c:pt>
                <c:pt idx="678">
                  <c:v>72</c:v>
                </c:pt>
                <c:pt idx="679">
                  <c:v>70.3</c:v>
                </c:pt>
                <c:pt idx="680">
                  <c:v>68.599999999999994</c:v>
                </c:pt>
                <c:pt idx="681">
                  <c:v>67</c:v>
                </c:pt>
                <c:pt idx="682">
                  <c:v>65.5</c:v>
                </c:pt>
                <c:pt idx="683">
                  <c:v>64.099999999999994</c:v>
                </c:pt>
                <c:pt idx="684">
                  <c:v>62.7</c:v>
                </c:pt>
                <c:pt idx="685">
                  <c:v>61.4</c:v>
                </c:pt>
                <c:pt idx="686">
                  <c:v>60.2</c:v>
                </c:pt>
                <c:pt idx="687">
                  <c:v>59.1</c:v>
                </c:pt>
                <c:pt idx="688">
                  <c:v>57.9</c:v>
                </c:pt>
                <c:pt idx="689">
                  <c:v>56.9</c:v>
                </c:pt>
                <c:pt idx="690">
                  <c:v>55.8</c:v>
                </c:pt>
                <c:pt idx="691">
                  <c:v>54.9</c:v>
                </c:pt>
                <c:pt idx="692">
                  <c:v>53.9</c:v>
                </c:pt>
                <c:pt idx="693">
                  <c:v>53</c:v>
                </c:pt>
                <c:pt idx="694">
                  <c:v>52.1</c:v>
                </c:pt>
                <c:pt idx="695">
                  <c:v>51.3</c:v>
                </c:pt>
                <c:pt idx="696">
                  <c:v>50.5</c:v>
                </c:pt>
                <c:pt idx="697">
                  <c:v>49.7</c:v>
                </c:pt>
                <c:pt idx="698">
                  <c:v>48.9</c:v>
                </c:pt>
                <c:pt idx="699">
                  <c:v>48.2</c:v>
                </c:pt>
                <c:pt idx="700">
                  <c:v>47.5</c:v>
                </c:pt>
                <c:pt idx="701">
                  <c:v>46.8</c:v>
                </c:pt>
                <c:pt idx="702">
                  <c:v>46.1</c:v>
                </c:pt>
                <c:pt idx="703">
                  <c:v>45.5</c:v>
                </c:pt>
                <c:pt idx="704">
                  <c:v>44.8</c:v>
                </c:pt>
                <c:pt idx="705">
                  <c:v>44.2</c:v>
                </c:pt>
                <c:pt idx="706">
                  <c:v>43.6</c:v>
                </c:pt>
                <c:pt idx="707">
                  <c:v>43.1</c:v>
                </c:pt>
                <c:pt idx="708">
                  <c:v>42.5</c:v>
                </c:pt>
                <c:pt idx="709">
                  <c:v>42</c:v>
                </c:pt>
                <c:pt idx="710">
                  <c:v>41.5</c:v>
                </c:pt>
                <c:pt idx="711">
                  <c:v>40.9</c:v>
                </c:pt>
                <c:pt idx="712">
                  <c:v>40.5</c:v>
                </c:pt>
                <c:pt idx="713">
                  <c:v>40</c:v>
                </c:pt>
                <c:pt idx="714">
                  <c:v>39.5</c:v>
                </c:pt>
                <c:pt idx="715">
                  <c:v>39.1</c:v>
                </c:pt>
                <c:pt idx="716">
                  <c:v>38.6</c:v>
                </c:pt>
                <c:pt idx="717">
                  <c:v>38.200000000000003</c:v>
                </c:pt>
                <c:pt idx="718">
                  <c:v>37.799999999999997</c:v>
                </c:pt>
                <c:pt idx="719">
                  <c:v>37.4</c:v>
                </c:pt>
                <c:pt idx="720">
                  <c:v>37</c:v>
                </c:pt>
                <c:pt idx="721">
                  <c:v>36.6</c:v>
                </c:pt>
                <c:pt idx="722">
                  <c:v>36.200000000000003</c:v>
                </c:pt>
                <c:pt idx="723">
                  <c:v>35.9</c:v>
                </c:pt>
                <c:pt idx="724">
                  <c:v>35.5</c:v>
                </c:pt>
                <c:pt idx="725">
                  <c:v>35.200000000000003</c:v>
                </c:pt>
                <c:pt idx="726">
                  <c:v>34.799999999999997</c:v>
                </c:pt>
                <c:pt idx="727">
                  <c:v>34.5</c:v>
                </c:pt>
                <c:pt idx="728">
                  <c:v>34.200000000000003</c:v>
                </c:pt>
                <c:pt idx="729">
                  <c:v>33.799999999999997</c:v>
                </c:pt>
                <c:pt idx="730">
                  <c:v>33.5</c:v>
                </c:pt>
                <c:pt idx="731">
                  <c:v>33.200000000000003</c:v>
                </c:pt>
                <c:pt idx="732">
                  <c:v>33</c:v>
                </c:pt>
                <c:pt idx="733">
                  <c:v>32.700000000000003</c:v>
                </c:pt>
                <c:pt idx="734">
                  <c:v>32.4</c:v>
                </c:pt>
                <c:pt idx="735">
                  <c:v>32.1</c:v>
                </c:pt>
                <c:pt idx="736">
                  <c:v>31.9</c:v>
                </c:pt>
                <c:pt idx="737">
                  <c:v>31.6</c:v>
                </c:pt>
                <c:pt idx="738">
                  <c:v>31.3</c:v>
                </c:pt>
                <c:pt idx="739">
                  <c:v>31.1</c:v>
                </c:pt>
                <c:pt idx="740">
                  <c:v>30.9</c:v>
                </c:pt>
                <c:pt idx="741">
                  <c:v>30.6</c:v>
                </c:pt>
                <c:pt idx="742">
                  <c:v>30.4</c:v>
                </c:pt>
                <c:pt idx="743">
                  <c:v>30.2</c:v>
                </c:pt>
                <c:pt idx="744">
                  <c:v>29.9</c:v>
                </c:pt>
                <c:pt idx="745">
                  <c:v>29.7</c:v>
                </c:pt>
                <c:pt idx="746">
                  <c:v>29.5</c:v>
                </c:pt>
                <c:pt idx="747">
                  <c:v>29.3</c:v>
                </c:pt>
                <c:pt idx="748">
                  <c:v>29.1</c:v>
                </c:pt>
                <c:pt idx="749">
                  <c:v>28.9</c:v>
                </c:pt>
                <c:pt idx="750">
                  <c:v>28.7</c:v>
                </c:pt>
                <c:pt idx="751">
                  <c:v>28.5</c:v>
                </c:pt>
                <c:pt idx="752">
                  <c:v>28.4</c:v>
                </c:pt>
                <c:pt idx="753">
                  <c:v>28.2</c:v>
                </c:pt>
                <c:pt idx="754">
                  <c:v>28</c:v>
                </c:pt>
                <c:pt idx="755">
                  <c:v>27.8</c:v>
                </c:pt>
                <c:pt idx="756">
                  <c:v>27.7</c:v>
                </c:pt>
                <c:pt idx="757">
                  <c:v>27.5</c:v>
                </c:pt>
                <c:pt idx="758">
                  <c:v>27.3</c:v>
                </c:pt>
                <c:pt idx="759">
                  <c:v>27.2</c:v>
                </c:pt>
                <c:pt idx="760">
                  <c:v>27</c:v>
                </c:pt>
                <c:pt idx="761">
                  <c:v>26.9</c:v>
                </c:pt>
                <c:pt idx="762">
                  <c:v>26.7</c:v>
                </c:pt>
                <c:pt idx="763">
                  <c:v>26.6</c:v>
                </c:pt>
                <c:pt idx="764">
                  <c:v>26.4</c:v>
                </c:pt>
                <c:pt idx="765">
                  <c:v>26.3</c:v>
                </c:pt>
                <c:pt idx="766">
                  <c:v>26.1</c:v>
                </c:pt>
                <c:pt idx="767">
                  <c:v>26</c:v>
                </c:pt>
                <c:pt idx="768">
                  <c:v>25.9</c:v>
                </c:pt>
                <c:pt idx="769">
                  <c:v>25.8</c:v>
                </c:pt>
                <c:pt idx="770">
                  <c:v>25.6</c:v>
                </c:pt>
                <c:pt idx="771">
                  <c:v>25.5</c:v>
                </c:pt>
                <c:pt idx="772">
                  <c:v>25.4</c:v>
                </c:pt>
                <c:pt idx="773">
                  <c:v>25.3</c:v>
                </c:pt>
                <c:pt idx="774">
                  <c:v>25.1</c:v>
                </c:pt>
                <c:pt idx="775">
                  <c:v>25</c:v>
                </c:pt>
                <c:pt idx="776">
                  <c:v>24.9</c:v>
                </c:pt>
                <c:pt idx="777">
                  <c:v>24.8</c:v>
                </c:pt>
                <c:pt idx="778">
                  <c:v>24.7</c:v>
                </c:pt>
                <c:pt idx="779">
                  <c:v>24.6</c:v>
                </c:pt>
                <c:pt idx="780">
                  <c:v>24.5</c:v>
                </c:pt>
                <c:pt idx="781">
                  <c:v>24.4</c:v>
                </c:pt>
                <c:pt idx="782">
                  <c:v>24.3</c:v>
                </c:pt>
                <c:pt idx="783">
                  <c:v>24.2</c:v>
                </c:pt>
                <c:pt idx="784">
                  <c:v>24.1</c:v>
                </c:pt>
                <c:pt idx="785">
                  <c:v>24</c:v>
                </c:pt>
                <c:pt idx="786">
                  <c:v>23.9</c:v>
                </c:pt>
                <c:pt idx="787">
                  <c:v>23.8</c:v>
                </c:pt>
                <c:pt idx="788">
                  <c:v>23.7</c:v>
                </c:pt>
                <c:pt idx="789">
                  <c:v>23.6</c:v>
                </c:pt>
                <c:pt idx="790">
                  <c:v>23.6</c:v>
                </c:pt>
                <c:pt idx="791">
                  <c:v>23.5</c:v>
                </c:pt>
                <c:pt idx="792">
                  <c:v>23.4</c:v>
                </c:pt>
                <c:pt idx="793">
                  <c:v>23.3</c:v>
                </c:pt>
                <c:pt idx="794">
                  <c:v>23.2</c:v>
                </c:pt>
                <c:pt idx="795">
                  <c:v>23.2</c:v>
                </c:pt>
                <c:pt idx="796">
                  <c:v>23.1</c:v>
                </c:pt>
                <c:pt idx="797">
                  <c:v>23</c:v>
                </c:pt>
                <c:pt idx="798">
                  <c:v>22.9</c:v>
                </c:pt>
                <c:pt idx="799">
                  <c:v>22.9</c:v>
                </c:pt>
                <c:pt idx="800">
                  <c:v>22.8</c:v>
                </c:pt>
                <c:pt idx="801">
                  <c:v>22.7</c:v>
                </c:pt>
                <c:pt idx="802">
                  <c:v>22.7</c:v>
                </c:pt>
                <c:pt idx="803">
                  <c:v>22.6</c:v>
                </c:pt>
                <c:pt idx="804">
                  <c:v>22.5</c:v>
                </c:pt>
                <c:pt idx="805">
                  <c:v>22.5</c:v>
                </c:pt>
                <c:pt idx="806">
                  <c:v>22.4</c:v>
                </c:pt>
                <c:pt idx="807">
                  <c:v>22.4</c:v>
                </c:pt>
                <c:pt idx="808">
                  <c:v>22.3</c:v>
                </c:pt>
                <c:pt idx="809">
                  <c:v>22.2</c:v>
                </c:pt>
                <c:pt idx="810">
                  <c:v>22.2</c:v>
                </c:pt>
                <c:pt idx="811">
                  <c:v>22.1</c:v>
                </c:pt>
                <c:pt idx="812">
                  <c:v>22.1</c:v>
                </c:pt>
                <c:pt idx="813">
                  <c:v>22</c:v>
                </c:pt>
                <c:pt idx="814">
                  <c:v>22</c:v>
                </c:pt>
                <c:pt idx="815">
                  <c:v>21.9</c:v>
                </c:pt>
                <c:pt idx="816">
                  <c:v>21.9</c:v>
                </c:pt>
                <c:pt idx="817">
                  <c:v>21.8</c:v>
                </c:pt>
                <c:pt idx="818">
                  <c:v>21.8</c:v>
                </c:pt>
                <c:pt idx="819">
                  <c:v>21.7</c:v>
                </c:pt>
                <c:pt idx="820">
                  <c:v>21.7</c:v>
                </c:pt>
                <c:pt idx="821">
                  <c:v>21.6</c:v>
                </c:pt>
                <c:pt idx="822">
                  <c:v>21.6</c:v>
                </c:pt>
                <c:pt idx="823">
                  <c:v>21.5</c:v>
                </c:pt>
                <c:pt idx="824">
                  <c:v>21.5</c:v>
                </c:pt>
                <c:pt idx="825">
                  <c:v>21.5</c:v>
                </c:pt>
                <c:pt idx="826">
                  <c:v>21.4</c:v>
                </c:pt>
                <c:pt idx="827">
                  <c:v>21.4</c:v>
                </c:pt>
                <c:pt idx="828">
                  <c:v>21.3</c:v>
                </c:pt>
                <c:pt idx="829">
                  <c:v>21.3</c:v>
                </c:pt>
                <c:pt idx="830">
                  <c:v>21.3</c:v>
                </c:pt>
                <c:pt idx="831">
                  <c:v>21.2</c:v>
                </c:pt>
                <c:pt idx="832">
                  <c:v>21.2</c:v>
                </c:pt>
                <c:pt idx="833">
                  <c:v>21.2</c:v>
                </c:pt>
                <c:pt idx="834">
                  <c:v>21.1</c:v>
                </c:pt>
                <c:pt idx="835">
                  <c:v>21.1</c:v>
                </c:pt>
                <c:pt idx="836">
                  <c:v>21.1</c:v>
                </c:pt>
                <c:pt idx="837">
                  <c:v>21</c:v>
                </c:pt>
                <c:pt idx="838">
                  <c:v>21</c:v>
                </c:pt>
                <c:pt idx="839">
                  <c:v>21</c:v>
                </c:pt>
                <c:pt idx="840">
                  <c:v>20.9</c:v>
                </c:pt>
                <c:pt idx="841">
                  <c:v>20.9</c:v>
                </c:pt>
                <c:pt idx="842">
                  <c:v>20.9</c:v>
                </c:pt>
                <c:pt idx="843">
                  <c:v>20.8</c:v>
                </c:pt>
                <c:pt idx="844">
                  <c:v>20.8</c:v>
                </c:pt>
                <c:pt idx="845">
                  <c:v>20.8</c:v>
                </c:pt>
                <c:pt idx="846">
                  <c:v>20.8</c:v>
                </c:pt>
                <c:pt idx="847">
                  <c:v>20.7</c:v>
                </c:pt>
                <c:pt idx="848">
                  <c:v>20.7</c:v>
                </c:pt>
                <c:pt idx="849">
                  <c:v>20.7</c:v>
                </c:pt>
                <c:pt idx="850">
                  <c:v>20.7</c:v>
                </c:pt>
                <c:pt idx="851">
                  <c:v>20.7</c:v>
                </c:pt>
                <c:pt idx="852">
                  <c:v>20.6</c:v>
                </c:pt>
                <c:pt idx="853">
                  <c:v>20.6</c:v>
                </c:pt>
                <c:pt idx="854">
                  <c:v>20.6</c:v>
                </c:pt>
                <c:pt idx="855">
                  <c:v>20.6</c:v>
                </c:pt>
                <c:pt idx="856">
                  <c:v>20.6</c:v>
                </c:pt>
                <c:pt idx="857">
                  <c:v>20.5</c:v>
                </c:pt>
                <c:pt idx="858">
                  <c:v>20.5</c:v>
                </c:pt>
                <c:pt idx="859">
                  <c:v>20.5</c:v>
                </c:pt>
                <c:pt idx="860">
                  <c:v>20.5</c:v>
                </c:pt>
                <c:pt idx="861">
                  <c:v>20.5</c:v>
                </c:pt>
                <c:pt idx="862">
                  <c:v>20.399999999999999</c:v>
                </c:pt>
                <c:pt idx="863">
                  <c:v>20.399999999999999</c:v>
                </c:pt>
                <c:pt idx="864">
                  <c:v>20.399999999999999</c:v>
                </c:pt>
                <c:pt idx="865">
                  <c:v>20.399999999999999</c:v>
                </c:pt>
                <c:pt idx="866">
                  <c:v>20.399999999999999</c:v>
                </c:pt>
                <c:pt idx="867">
                  <c:v>20.399999999999999</c:v>
                </c:pt>
                <c:pt idx="868">
                  <c:v>20.399999999999999</c:v>
                </c:pt>
                <c:pt idx="869">
                  <c:v>20.399999999999999</c:v>
                </c:pt>
                <c:pt idx="870">
                  <c:v>20.3</c:v>
                </c:pt>
                <c:pt idx="871">
                  <c:v>20.3</c:v>
                </c:pt>
                <c:pt idx="872">
                  <c:v>20.3</c:v>
                </c:pt>
                <c:pt idx="873">
                  <c:v>20.3</c:v>
                </c:pt>
                <c:pt idx="874">
                  <c:v>20.3</c:v>
                </c:pt>
                <c:pt idx="875">
                  <c:v>20.3</c:v>
                </c:pt>
                <c:pt idx="876">
                  <c:v>20.3</c:v>
                </c:pt>
                <c:pt idx="877">
                  <c:v>20.3</c:v>
                </c:pt>
                <c:pt idx="878">
                  <c:v>20.3</c:v>
                </c:pt>
                <c:pt idx="879">
                  <c:v>20.3</c:v>
                </c:pt>
                <c:pt idx="880">
                  <c:v>20.2</c:v>
                </c:pt>
                <c:pt idx="881">
                  <c:v>20.2</c:v>
                </c:pt>
                <c:pt idx="882">
                  <c:v>20.2</c:v>
                </c:pt>
                <c:pt idx="883">
                  <c:v>20.2</c:v>
                </c:pt>
                <c:pt idx="884">
                  <c:v>20.2</c:v>
                </c:pt>
                <c:pt idx="885">
                  <c:v>20.2</c:v>
                </c:pt>
                <c:pt idx="886">
                  <c:v>20.2</c:v>
                </c:pt>
                <c:pt idx="887">
                  <c:v>20.2</c:v>
                </c:pt>
                <c:pt idx="888">
                  <c:v>20.2</c:v>
                </c:pt>
                <c:pt idx="889">
                  <c:v>20.2</c:v>
                </c:pt>
                <c:pt idx="890">
                  <c:v>20.2</c:v>
                </c:pt>
                <c:pt idx="891">
                  <c:v>20.2</c:v>
                </c:pt>
                <c:pt idx="892">
                  <c:v>20.2</c:v>
                </c:pt>
                <c:pt idx="893">
                  <c:v>20.2</c:v>
                </c:pt>
                <c:pt idx="894">
                  <c:v>20.2</c:v>
                </c:pt>
                <c:pt idx="895">
                  <c:v>20.2</c:v>
                </c:pt>
                <c:pt idx="896">
                  <c:v>20.2</c:v>
                </c:pt>
                <c:pt idx="897">
                  <c:v>20.2</c:v>
                </c:pt>
                <c:pt idx="898">
                  <c:v>20.2</c:v>
                </c:pt>
                <c:pt idx="899">
                  <c:v>20.2</c:v>
                </c:pt>
                <c:pt idx="900">
                  <c:v>20.2</c:v>
                </c:pt>
                <c:pt idx="901">
                  <c:v>20.2</c:v>
                </c:pt>
                <c:pt idx="902">
                  <c:v>20.2</c:v>
                </c:pt>
                <c:pt idx="903">
                  <c:v>20.2</c:v>
                </c:pt>
                <c:pt idx="904">
                  <c:v>20.2</c:v>
                </c:pt>
                <c:pt idx="905">
                  <c:v>20.2</c:v>
                </c:pt>
                <c:pt idx="906">
                  <c:v>20.2</c:v>
                </c:pt>
                <c:pt idx="907">
                  <c:v>20.2</c:v>
                </c:pt>
                <c:pt idx="908">
                  <c:v>20.2</c:v>
                </c:pt>
                <c:pt idx="909">
                  <c:v>20.2</c:v>
                </c:pt>
                <c:pt idx="910">
                  <c:v>20.2</c:v>
                </c:pt>
                <c:pt idx="911">
                  <c:v>20.2</c:v>
                </c:pt>
                <c:pt idx="912">
                  <c:v>20.2</c:v>
                </c:pt>
                <c:pt idx="913">
                  <c:v>20.2</c:v>
                </c:pt>
                <c:pt idx="914">
                  <c:v>20.2</c:v>
                </c:pt>
                <c:pt idx="915">
                  <c:v>20.3</c:v>
                </c:pt>
                <c:pt idx="916">
                  <c:v>20.3</c:v>
                </c:pt>
                <c:pt idx="917">
                  <c:v>20.3</c:v>
                </c:pt>
                <c:pt idx="918">
                  <c:v>20.3</c:v>
                </c:pt>
                <c:pt idx="919">
                  <c:v>20.3</c:v>
                </c:pt>
                <c:pt idx="920">
                  <c:v>20.3</c:v>
                </c:pt>
                <c:pt idx="921">
                  <c:v>20.3</c:v>
                </c:pt>
                <c:pt idx="922">
                  <c:v>20.3</c:v>
                </c:pt>
                <c:pt idx="923">
                  <c:v>20.3</c:v>
                </c:pt>
                <c:pt idx="924">
                  <c:v>20.3</c:v>
                </c:pt>
                <c:pt idx="925">
                  <c:v>20.3</c:v>
                </c:pt>
                <c:pt idx="926">
                  <c:v>20.3</c:v>
                </c:pt>
                <c:pt idx="927">
                  <c:v>20.399999999999999</c:v>
                </c:pt>
                <c:pt idx="928">
                  <c:v>20.399999999999999</c:v>
                </c:pt>
                <c:pt idx="929">
                  <c:v>20.399999999999999</c:v>
                </c:pt>
                <c:pt idx="930">
                  <c:v>20.399999999999999</c:v>
                </c:pt>
                <c:pt idx="931">
                  <c:v>20.399999999999999</c:v>
                </c:pt>
                <c:pt idx="932">
                  <c:v>20.399999999999999</c:v>
                </c:pt>
                <c:pt idx="933">
                  <c:v>20.399999999999999</c:v>
                </c:pt>
                <c:pt idx="934">
                  <c:v>20.399999999999999</c:v>
                </c:pt>
                <c:pt idx="935">
                  <c:v>20.5</c:v>
                </c:pt>
                <c:pt idx="936">
                  <c:v>20.5</c:v>
                </c:pt>
                <c:pt idx="937">
                  <c:v>20.5</c:v>
                </c:pt>
                <c:pt idx="938">
                  <c:v>20.5</c:v>
                </c:pt>
                <c:pt idx="939">
                  <c:v>20.5</c:v>
                </c:pt>
                <c:pt idx="940">
                  <c:v>20.5</c:v>
                </c:pt>
                <c:pt idx="941">
                  <c:v>20.5</c:v>
                </c:pt>
                <c:pt idx="942">
                  <c:v>20.6</c:v>
                </c:pt>
                <c:pt idx="943">
                  <c:v>20.6</c:v>
                </c:pt>
                <c:pt idx="944">
                  <c:v>20.6</c:v>
                </c:pt>
                <c:pt idx="945">
                  <c:v>20.6</c:v>
                </c:pt>
                <c:pt idx="946">
                  <c:v>20.6</c:v>
                </c:pt>
                <c:pt idx="947">
                  <c:v>20.6</c:v>
                </c:pt>
                <c:pt idx="948">
                  <c:v>20.7</c:v>
                </c:pt>
                <c:pt idx="949">
                  <c:v>20.7</c:v>
                </c:pt>
                <c:pt idx="950">
                  <c:v>20.7</c:v>
                </c:pt>
                <c:pt idx="951">
                  <c:v>20.7</c:v>
                </c:pt>
                <c:pt idx="952">
                  <c:v>20.7</c:v>
                </c:pt>
                <c:pt idx="953">
                  <c:v>20.8</c:v>
                </c:pt>
                <c:pt idx="954">
                  <c:v>20.8</c:v>
                </c:pt>
                <c:pt idx="955">
                  <c:v>20.8</c:v>
                </c:pt>
                <c:pt idx="956">
                  <c:v>20.8</c:v>
                </c:pt>
                <c:pt idx="957">
                  <c:v>20.8</c:v>
                </c:pt>
                <c:pt idx="958">
                  <c:v>20.9</c:v>
                </c:pt>
                <c:pt idx="959">
                  <c:v>20.9</c:v>
                </c:pt>
                <c:pt idx="960">
                  <c:v>20.9</c:v>
                </c:pt>
                <c:pt idx="961">
                  <c:v>20.9</c:v>
                </c:pt>
                <c:pt idx="962">
                  <c:v>20.9</c:v>
                </c:pt>
                <c:pt idx="963">
                  <c:v>21</c:v>
                </c:pt>
                <c:pt idx="964">
                  <c:v>21</c:v>
                </c:pt>
                <c:pt idx="965">
                  <c:v>21</c:v>
                </c:pt>
                <c:pt idx="966">
                  <c:v>21</c:v>
                </c:pt>
                <c:pt idx="967">
                  <c:v>21.1</c:v>
                </c:pt>
                <c:pt idx="968">
                  <c:v>21.1</c:v>
                </c:pt>
                <c:pt idx="969">
                  <c:v>21.1</c:v>
                </c:pt>
                <c:pt idx="970">
                  <c:v>21.1</c:v>
                </c:pt>
                <c:pt idx="971">
                  <c:v>21.2</c:v>
                </c:pt>
                <c:pt idx="972">
                  <c:v>21.2</c:v>
                </c:pt>
                <c:pt idx="973">
                  <c:v>21.2</c:v>
                </c:pt>
                <c:pt idx="974">
                  <c:v>21.2</c:v>
                </c:pt>
                <c:pt idx="975">
                  <c:v>21.3</c:v>
                </c:pt>
                <c:pt idx="976">
                  <c:v>21.3</c:v>
                </c:pt>
                <c:pt idx="977">
                  <c:v>21.3</c:v>
                </c:pt>
                <c:pt idx="978">
                  <c:v>21.3</c:v>
                </c:pt>
                <c:pt idx="979">
                  <c:v>21.4</c:v>
                </c:pt>
                <c:pt idx="980">
                  <c:v>21.4</c:v>
                </c:pt>
                <c:pt idx="981">
                  <c:v>21.4</c:v>
                </c:pt>
                <c:pt idx="982">
                  <c:v>21.5</c:v>
                </c:pt>
                <c:pt idx="983">
                  <c:v>21.5</c:v>
                </c:pt>
                <c:pt idx="984">
                  <c:v>21.5</c:v>
                </c:pt>
                <c:pt idx="985">
                  <c:v>21.6</c:v>
                </c:pt>
                <c:pt idx="986">
                  <c:v>21.6</c:v>
                </c:pt>
                <c:pt idx="987">
                  <c:v>21.6</c:v>
                </c:pt>
                <c:pt idx="988">
                  <c:v>21.7</c:v>
                </c:pt>
                <c:pt idx="989">
                  <c:v>21.7</c:v>
                </c:pt>
                <c:pt idx="990">
                  <c:v>21.7</c:v>
                </c:pt>
                <c:pt idx="991">
                  <c:v>21.8</c:v>
                </c:pt>
                <c:pt idx="992">
                  <c:v>21.8</c:v>
                </c:pt>
                <c:pt idx="993">
                  <c:v>21.8</c:v>
                </c:pt>
                <c:pt idx="994">
                  <c:v>21.9</c:v>
                </c:pt>
                <c:pt idx="995">
                  <c:v>21.9</c:v>
                </c:pt>
                <c:pt idx="996">
                  <c:v>21.9</c:v>
                </c:pt>
                <c:pt idx="997">
                  <c:v>22</c:v>
                </c:pt>
                <c:pt idx="998">
                  <c:v>22</c:v>
                </c:pt>
                <c:pt idx="999">
                  <c:v>22</c:v>
                </c:pt>
                <c:pt idx="1000">
                  <c:v>22.1</c:v>
                </c:pt>
                <c:pt idx="1001">
                  <c:v>22.1</c:v>
                </c:pt>
                <c:pt idx="1002">
                  <c:v>22.2</c:v>
                </c:pt>
                <c:pt idx="1003">
                  <c:v>22.2</c:v>
                </c:pt>
                <c:pt idx="1004">
                  <c:v>22.2</c:v>
                </c:pt>
                <c:pt idx="1005">
                  <c:v>22.3</c:v>
                </c:pt>
                <c:pt idx="1006">
                  <c:v>22.3</c:v>
                </c:pt>
                <c:pt idx="1007">
                  <c:v>22.4</c:v>
                </c:pt>
                <c:pt idx="1008">
                  <c:v>22.4</c:v>
                </c:pt>
                <c:pt idx="1009">
                  <c:v>22.5</c:v>
                </c:pt>
                <c:pt idx="1010">
                  <c:v>22.5</c:v>
                </c:pt>
                <c:pt idx="1011">
                  <c:v>22.6</c:v>
                </c:pt>
                <c:pt idx="1012">
                  <c:v>22.6</c:v>
                </c:pt>
                <c:pt idx="1013">
                  <c:v>22.6</c:v>
                </c:pt>
                <c:pt idx="1014">
                  <c:v>22.7</c:v>
                </c:pt>
                <c:pt idx="1015">
                  <c:v>22.7</c:v>
                </c:pt>
                <c:pt idx="1016">
                  <c:v>22.8</c:v>
                </c:pt>
                <c:pt idx="1017">
                  <c:v>22.8</c:v>
                </c:pt>
                <c:pt idx="1018">
                  <c:v>22.9</c:v>
                </c:pt>
                <c:pt idx="1019">
                  <c:v>22.9</c:v>
                </c:pt>
                <c:pt idx="1020">
                  <c:v>23</c:v>
                </c:pt>
                <c:pt idx="1021">
                  <c:v>23</c:v>
                </c:pt>
                <c:pt idx="1022">
                  <c:v>23.1</c:v>
                </c:pt>
                <c:pt idx="1023">
                  <c:v>23.1</c:v>
                </c:pt>
                <c:pt idx="1024">
                  <c:v>23.2</c:v>
                </c:pt>
                <c:pt idx="1025">
                  <c:v>23.3</c:v>
                </c:pt>
                <c:pt idx="1026">
                  <c:v>23.3</c:v>
                </c:pt>
                <c:pt idx="1027">
                  <c:v>23.4</c:v>
                </c:pt>
                <c:pt idx="1028">
                  <c:v>23.4</c:v>
                </c:pt>
                <c:pt idx="1029">
                  <c:v>23.5</c:v>
                </c:pt>
                <c:pt idx="1030">
                  <c:v>23.5</c:v>
                </c:pt>
                <c:pt idx="1031">
                  <c:v>23.6</c:v>
                </c:pt>
                <c:pt idx="1032">
                  <c:v>23.7</c:v>
                </c:pt>
                <c:pt idx="1033">
                  <c:v>23.7</c:v>
                </c:pt>
                <c:pt idx="1034">
                  <c:v>23.8</c:v>
                </c:pt>
                <c:pt idx="1035">
                  <c:v>23.9</c:v>
                </c:pt>
                <c:pt idx="1036">
                  <c:v>23.9</c:v>
                </c:pt>
                <c:pt idx="1037">
                  <c:v>24</c:v>
                </c:pt>
                <c:pt idx="1038">
                  <c:v>24.1</c:v>
                </c:pt>
                <c:pt idx="1039">
                  <c:v>24.1</c:v>
                </c:pt>
                <c:pt idx="1040">
                  <c:v>24.2</c:v>
                </c:pt>
                <c:pt idx="1041">
                  <c:v>24.3</c:v>
                </c:pt>
                <c:pt idx="1042">
                  <c:v>24.4</c:v>
                </c:pt>
                <c:pt idx="1043">
                  <c:v>24.4</c:v>
                </c:pt>
                <c:pt idx="1044">
                  <c:v>24.5</c:v>
                </c:pt>
                <c:pt idx="1045">
                  <c:v>24.6</c:v>
                </c:pt>
                <c:pt idx="1046">
                  <c:v>24.7</c:v>
                </c:pt>
                <c:pt idx="1047">
                  <c:v>24.7</c:v>
                </c:pt>
                <c:pt idx="1048">
                  <c:v>24.8</c:v>
                </c:pt>
                <c:pt idx="1049">
                  <c:v>24.9</c:v>
                </c:pt>
                <c:pt idx="1050">
                  <c:v>25</c:v>
                </c:pt>
                <c:pt idx="1051">
                  <c:v>25.1</c:v>
                </c:pt>
                <c:pt idx="1052">
                  <c:v>25.2</c:v>
                </c:pt>
                <c:pt idx="1053">
                  <c:v>25.3</c:v>
                </c:pt>
                <c:pt idx="1054">
                  <c:v>25.3</c:v>
                </c:pt>
                <c:pt idx="1055">
                  <c:v>25.4</c:v>
                </c:pt>
                <c:pt idx="1056">
                  <c:v>25.5</c:v>
                </c:pt>
                <c:pt idx="1057">
                  <c:v>25.6</c:v>
                </c:pt>
                <c:pt idx="1058">
                  <c:v>25.7</c:v>
                </c:pt>
                <c:pt idx="1059">
                  <c:v>25.8</c:v>
                </c:pt>
                <c:pt idx="1060">
                  <c:v>25.9</c:v>
                </c:pt>
                <c:pt idx="1061">
                  <c:v>26</c:v>
                </c:pt>
                <c:pt idx="1062">
                  <c:v>26.2</c:v>
                </c:pt>
                <c:pt idx="1063">
                  <c:v>26.3</c:v>
                </c:pt>
                <c:pt idx="1064">
                  <c:v>26.4</c:v>
                </c:pt>
                <c:pt idx="1065">
                  <c:v>26.5</c:v>
                </c:pt>
                <c:pt idx="1066">
                  <c:v>26.6</c:v>
                </c:pt>
                <c:pt idx="1067">
                  <c:v>26.7</c:v>
                </c:pt>
                <c:pt idx="1068">
                  <c:v>26.9</c:v>
                </c:pt>
                <c:pt idx="1069">
                  <c:v>27</c:v>
                </c:pt>
                <c:pt idx="1070">
                  <c:v>27.1</c:v>
                </c:pt>
                <c:pt idx="1071">
                  <c:v>27.2</c:v>
                </c:pt>
                <c:pt idx="1072">
                  <c:v>27.4</c:v>
                </c:pt>
                <c:pt idx="1073">
                  <c:v>27.5</c:v>
                </c:pt>
                <c:pt idx="1074">
                  <c:v>27.7</c:v>
                </c:pt>
                <c:pt idx="1075">
                  <c:v>27.8</c:v>
                </c:pt>
                <c:pt idx="1076">
                  <c:v>28</c:v>
                </c:pt>
                <c:pt idx="1077">
                  <c:v>28.1</c:v>
                </c:pt>
                <c:pt idx="1078">
                  <c:v>28.3</c:v>
                </c:pt>
                <c:pt idx="1079">
                  <c:v>28.4</c:v>
                </c:pt>
                <c:pt idx="1080">
                  <c:v>28.6</c:v>
                </c:pt>
                <c:pt idx="1081">
                  <c:v>28.8</c:v>
                </c:pt>
                <c:pt idx="1082">
                  <c:v>28.9</c:v>
                </c:pt>
                <c:pt idx="1083">
                  <c:v>29.1</c:v>
                </c:pt>
                <c:pt idx="1084">
                  <c:v>29.3</c:v>
                </c:pt>
                <c:pt idx="1085">
                  <c:v>29.5</c:v>
                </c:pt>
                <c:pt idx="1086">
                  <c:v>29.7</c:v>
                </c:pt>
                <c:pt idx="1087">
                  <c:v>29.9</c:v>
                </c:pt>
                <c:pt idx="1088">
                  <c:v>30.1</c:v>
                </c:pt>
                <c:pt idx="1089">
                  <c:v>30.3</c:v>
                </c:pt>
                <c:pt idx="1090">
                  <c:v>30.5</c:v>
                </c:pt>
                <c:pt idx="1091">
                  <c:v>30.8</c:v>
                </c:pt>
                <c:pt idx="1092">
                  <c:v>31</c:v>
                </c:pt>
                <c:pt idx="1093">
                  <c:v>31.2</c:v>
                </c:pt>
                <c:pt idx="1094">
                  <c:v>31.5</c:v>
                </c:pt>
                <c:pt idx="1095">
                  <c:v>31.7</c:v>
                </c:pt>
                <c:pt idx="1096">
                  <c:v>32</c:v>
                </c:pt>
                <c:pt idx="1097">
                  <c:v>32.299999999999997</c:v>
                </c:pt>
                <c:pt idx="1098">
                  <c:v>32.5</c:v>
                </c:pt>
                <c:pt idx="1099">
                  <c:v>32.799999999999997</c:v>
                </c:pt>
                <c:pt idx="1100">
                  <c:v>33.1</c:v>
                </c:pt>
                <c:pt idx="1101">
                  <c:v>33.4</c:v>
                </c:pt>
                <c:pt idx="1102">
                  <c:v>33.799999999999997</c:v>
                </c:pt>
                <c:pt idx="1103">
                  <c:v>34.1</c:v>
                </c:pt>
                <c:pt idx="1104">
                  <c:v>34.5</c:v>
                </c:pt>
                <c:pt idx="1105">
                  <c:v>34.799999999999997</c:v>
                </c:pt>
                <c:pt idx="1106">
                  <c:v>35.200000000000003</c:v>
                </c:pt>
                <c:pt idx="1107">
                  <c:v>35.6</c:v>
                </c:pt>
                <c:pt idx="1108">
                  <c:v>36</c:v>
                </c:pt>
                <c:pt idx="1109">
                  <c:v>36.4</c:v>
                </c:pt>
                <c:pt idx="1110">
                  <c:v>36.799999999999997</c:v>
                </c:pt>
                <c:pt idx="1111">
                  <c:v>37.299999999999997</c:v>
                </c:pt>
                <c:pt idx="1112">
                  <c:v>37.700000000000003</c:v>
                </c:pt>
                <c:pt idx="1113">
                  <c:v>38.200000000000003</c:v>
                </c:pt>
                <c:pt idx="1114">
                  <c:v>38.700000000000003</c:v>
                </c:pt>
                <c:pt idx="1115">
                  <c:v>39.299999999999997</c:v>
                </c:pt>
                <c:pt idx="1116">
                  <c:v>39.799999999999997</c:v>
                </c:pt>
                <c:pt idx="1117">
                  <c:v>40.4</c:v>
                </c:pt>
                <c:pt idx="1118">
                  <c:v>41</c:v>
                </c:pt>
                <c:pt idx="1119">
                  <c:v>41.6</c:v>
                </c:pt>
                <c:pt idx="1120">
                  <c:v>42.3</c:v>
                </c:pt>
                <c:pt idx="1121">
                  <c:v>43</c:v>
                </c:pt>
                <c:pt idx="1122">
                  <c:v>43.7</c:v>
                </c:pt>
                <c:pt idx="1123">
                  <c:v>44.5</c:v>
                </c:pt>
                <c:pt idx="1124">
                  <c:v>45.3</c:v>
                </c:pt>
                <c:pt idx="1125">
                  <c:v>46.1</c:v>
                </c:pt>
                <c:pt idx="1126">
                  <c:v>47</c:v>
                </c:pt>
                <c:pt idx="1127">
                  <c:v>47.9</c:v>
                </c:pt>
                <c:pt idx="1128">
                  <c:v>48.9</c:v>
                </c:pt>
                <c:pt idx="1129">
                  <c:v>49.9</c:v>
                </c:pt>
                <c:pt idx="1130">
                  <c:v>51</c:v>
                </c:pt>
                <c:pt idx="1131">
                  <c:v>52.2</c:v>
                </c:pt>
                <c:pt idx="1132">
                  <c:v>53.4</c:v>
                </c:pt>
                <c:pt idx="1133">
                  <c:v>54.7</c:v>
                </c:pt>
                <c:pt idx="1134">
                  <c:v>56</c:v>
                </c:pt>
                <c:pt idx="1135">
                  <c:v>57.4</c:v>
                </c:pt>
                <c:pt idx="1136">
                  <c:v>59</c:v>
                </c:pt>
                <c:pt idx="1137">
                  <c:v>60.6</c:v>
                </c:pt>
                <c:pt idx="1138">
                  <c:v>62.3</c:v>
                </c:pt>
                <c:pt idx="1139">
                  <c:v>64.099999999999994</c:v>
                </c:pt>
                <c:pt idx="1140">
                  <c:v>66.099999999999994</c:v>
                </c:pt>
                <c:pt idx="1141">
                  <c:v>68.099999999999994</c:v>
                </c:pt>
                <c:pt idx="1142">
                  <c:v>70.3</c:v>
                </c:pt>
                <c:pt idx="1143">
                  <c:v>72.7</c:v>
                </c:pt>
                <c:pt idx="1144">
                  <c:v>75.2</c:v>
                </c:pt>
                <c:pt idx="1145">
                  <c:v>77.900000000000006</c:v>
                </c:pt>
                <c:pt idx="1146">
                  <c:v>80.8</c:v>
                </c:pt>
                <c:pt idx="1147">
                  <c:v>83.9</c:v>
                </c:pt>
                <c:pt idx="1148">
                  <c:v>87.2</c:v>
                </c:pt>
                <c:pt idx="1149">
                  <c:v>90.8</c:v>
                </c:pt>
                <c:pt idx="1150">
                  <c:v>94.6</c:v>
                </c:pt>
                <c:pt idx="1151">
                  <c:v>98.7</c:v>
                </c:pt>
                <c:pt idx="1152">
                  <c:v>103.1</c:v>
                </c:pt>
                <c:pt idx="1153">
                  <c:v>107.9</c:v>
                </c:pt>
                <c:pt idx="1154">
                  <c:v>113</c:v>
                </c:pt>
                <c:pt idx="1155">
                  <c:v>118.5</c:v>
                </c:pt>
                <c:pt idx="1156">
                  <c:v>124.4</c:v>
                </c:pt>
                <c:pt idx="1157">
                  <c:v>130.80000000000001</c:v>
                </c:pt>
                <c:pt idx="1158">
                  <c:v>137.6</c:v>
                </c:pt>
                <c:pt idx="1159">
                  <c:v>144.9</c:v>
                </c:pt>
                <c:pt idx="1160">
                  <c:v>152.6</c:v>
                </c:pt>
                <c:pt idx="1161">
                  <c:v>160.80000000000001</c:v>
                </c:pt>
                <c:pt idx="1162">
                  <c:v>169.5</c:v>
                </c:pt>
                <c:pt idx="1163">
                  <c:v>178.6</c:v>
                </c:pt>
                <c:pt idx="1164">
                  <c:v>188.1</c:v>
                </c:pt>
                <c:pt idx="1165">
                  <c:v>197.8</c:v>
                </c:pt>
                <c:pt idx="1166">
                  <c:v>207.5</c:v>
                </c:pt>
                <c:pt idx="1167">
                  <c:v>217.2</c:v>
                </c:pt>
                <c:pt idx="1168">
                  <c:v>226.6</c:v>
                </c:pt>
                <c:pt idx="1169">
                  <c:v>235.4</c:v>
                </c:pt>
                <c:pt idx="1170">
                  <c:v>243.4</c:v>
                </c:pt>
                <c:pt idx="1171">
                  <c:v>250.3</c:v>
                </c:pt>
                <c:pt idx="1172">
                  <c:v>255.8</c:v>
                </c:pt>
                <c:pt idx="1173">
                  <c:v>260</c:v>
                </c:pt>
                <c:pt idx="1174">
                  <c:v>262.8</c:v>
                </c:pt>
                <c:pt idx="1175">
                  <c:v>264.60000000000002</c:v>
                </c:pt>
                <c:pt idx="1176">
                  <c:v>265.5</c:v>
                </c:pt>
                <c:pt idx="1177">
                  <c:v>265.89999999999998</c:v>
                </c:pt>
                <c:pt idx="1178">
                  <c:v>265.89999999999998</c:v>
                </c:pt>
                <c:pt idx="1179">
                  <c:v>265.5</c:v>
                </c:pt>
                <c:pt idx="1180">
                  <c:v>264.60000000000002</c:v>
                </c:pt>
                <c:pt idx="1181">
                  <c:v>262.89999999999998</c:v>
                </c:pt>
                <c:pt idx="1182">
                  <c:v>260.10000000000002</c:v>
                </c:pt>
                <c:pt idx="1183">
                  <c:v>255.9</c:v>
                </c:pt>
                <c:pt idx="1184">
                  <c:v>250.4</c:v>
                </c:pt>
                <c:pt idx="1185">
                  <c:v>243.7</c:v>
                </c:pt>
                <c:pt idx="1186">
                  <c:v>235.8</c:v>
                </c:pt>
                <c:pt idx="1187">
                  <c:v>227</c:v>
                </c:pt>
                <c:pt idx="1188">
                  <c:v>217.7</c:v>
                </c:pt>
                <c:pt idx="1189">
                  <c:v>208.1</c:v>
                </c:pt>
                <c:pt idx="1190">
                  <c:v>198.4</c:v>
                </c:pt>
              </c:numCache>
            </c:numRef>
          </c:yVal>
          <c:smooth val="1"/>
          <c:extLst>
            <c:ext xmlns:c16="http://schemas.microsoft.com/office/drawing/2014/chart" uri="{C3380CC4-5D6E-409C-BE32-E72D297353CC}">
              <c16:uniqueId val="{00000001-89B0-4661-915A-1F44B0079152}"/>
            </c:ext>
          </c:extLst>
        </c:ser>
        <c:ser>
          <c:idx val="2"/>
          <c:order val="2"/>
          <c:tx>
            <c:strRef>
              <c:f>'Tsky Data'!$D$5</c:f>
              <c:strCache>
                <c:ptCount val="1"/>
                <c:pt idx="0">
                  <c:v>13mm</c:v>
                </c:pt>
              </c:strCache>
            </c:strRef>
          </c:tx>
          <c:marker>
            <c:symbol val="none"/>
          </c:marker>
          <c:xVal>
            <c:numRef>
              <c:f>'Tsky Data'!$A$6:$A$1196</c:f>
              <c:numCache>
                <c:formatCode>General</c:formatCode>
                <c:ptCount val="1191"/>
                <c:pt idx="0" formatCode="0.0">
                  <c:v>1</c:v>
                </c:pt>
                <c:pt idx="1">
                  <c:v>1.1000000000000001</c:v>
                </c:pt>
                <c:pt idx="2" formatCode="0.0">
                  <c:v>1.2000000000000002</c:v>
                </c:pt>
                <c:pt idx="3" formatCode="0.0">
                  <c:v>1.3000000000000003</c:v>
                </c:pt>
                <c:pt idx="4" formatCode="0.0">
                  <c:v>1.4000000000000004</c:v>
                </c:pt>
                <c:pt idx="5" formatCode="0.0">
                  <c:v>1.5000000000000004</c:v>
                </c:pt>
                <c:pt idx="6" formatCode="0.0">
                  <c:v>1.6000000000000005</c:v>
                </c:pt>
                <c:pt idx="7" formatCode="0.0">
                  <c:v>1.7000000000000006</c:v>
                </c:pt>
                <c:pt idx="8" formatCode="0.0">
                  <c:v>1.8000000000000007</c:v>
                </c:pt>
                <c:pt idx="9" formatCode="0.0">
                  <c:v>1.9000000000000008</c:v>
                </c:pt>
                <c:pt idx="10" formatCode="0.0">
                  <c:v>2.0000000000000009</c:v>
                </c:pt>
                <c:pt idx="11">
                  <c:v>2.100000000000001</c:v>
                </c:pt>
                <c:pt idx="12" formatCode="0.0">
                  <c:v>2.2000000000000011</c:v>
                </c:pt>
                <c:pt idx="13" formatCode="0.0">
                  <c:v>2.3000000000000012</c:v>
                </c:pt>
                <c:pt idx="14" formatCode="0.0">
                  <c:v>2.4000000000000012</c:v>
                </c:pt>
                <c:pt idx="15" formatCode="0.0">
                  <c:v>2.5000000000000013</c:v>
                </c:pt>
                <c:pt idx="16" formatCode="0.0">
                  <c:v>2.6000000000000014</c:v>
                </c:pt>
                <c:pt idx="17" formatCode="0.0">
                  <c:v>2.7000000000000015</c:v>
                </c:pt>
                <c:pt idx="18" formatCode="0.0">
                  <c:v>2.8000000000000016</c:v>
                </c:pt>
                <c:pt idx="19" formatCode="0.0">
                  <c:v>2.9000000000000017</c:v>
                </c:pt>
                <c:pt idx="20" formatCode="0.0">
                  <c:v>3.0000000000000018</c:v>
                </c:pt>
                <c:pt idx="21" formatCode="0.0">
                  <c:v>3.1000000000000019</c:v>
                </c:pt>
                <c:pt idx="22" formatCode="0.0">
                  <c:v>3.200000000000002</c:v>
                </c:pt>
                <c:pt idx="23" formatCode="0.0">
                  <c:v>3.300000000000002</c:v>
                </c:pt>
                <c:pt idx="24" formatCode="0.0">
                  <c:v>3.4000000000000021</c:v>
                </c:pt>
                <c:pt idx="25" formatCode="0.0">
                  <c:v>3.5000000000000022</c:v>
                </c:pt>
                <c:pt idx="26" formatCode="0.0">
                  <c:v>3.6000000000000023</c:v>
                </c:pt>
                <c:pt idx="27" formatCode="0.0">
                  <c:v>3.7000000000000024</c:v>
                </c:pt>
                <c:pt idx="28" formatCode="0.0">
                  <c:v>3.8000000000000025</c:v>
                </c:pt>
                <c:pt idx="29" formatCode="0.0">
                  <c:v>3.9000000000000026</c:v>
                </c:pt>
                <c:pt idx="30" formatCode="0.0">
                  <c:v>4.0000000000000027</c:v>
                </c:pt>
                <c:pt idx="31" formatCode="0.0">
                  <c:v>4.1000000000000023</c:v>
                </c:pt>
                <c:pt idx="32" formatCode="0.0">
                  <c:v>4.200000000000002</c:v>
                </c:pt>
                <c:pt idx="33" formatCode="0.0">
                  <c:v>4.3000000000000016</c:v>
                </c:pt>
                <c:pt idx="34" formatCode="0.0">
                  <c:v>4.4000000000000012</c:v>
                </c:pt>
                <c:pt idx="35" formatCode="0.0">
                  <c:v>4.5000000000000009</c:v>
                </c:pt>
                <c:pt idx="36" formatCode="0.0">
                  <c:v>4.6000000000000005</c:v>
                </c:pt>
                <c:pt idx="37" formatCode="0.0">
                  <c:v>4.7</c:v>
                </c:pt>
                <c:pt idx="38" formatCode="0.0">
                  <c:v>4.8</c:v>
                </c:pt>
                <c:pt idx="39" formatCode="0.0">
                  <c:v>4.8999999999999995</c:v>
                </c:pt>
                <c:pt idx="40" formatCode="0.0">
                  <c:v>4.9999999999999991</c:v>
                </c:pt>
                <c:pt idx="41" formatCode="0.0">
                  <c:v>5.0999999999999988</c:v>
                </c:pt>
                <c:pt idx="42" formatCode="0.0">
                  <c:v>5.1999999999999984</c:v>
                </c:pt>
                <c:pt idx="43" formatCode="0.0">
                  <c:v>5.299999999999998</c:v>
                </c:pt>
                <c:pt idx="44" formatCode="0.0">
                  <c:v>5.3999999999999977</c:v>
                </c:pt>
                <c:pt idx="45" formatCode="0.0">
                  <c:v>5.4999999999999973</c:v>
                </c:pt>
                <c:pt idx="46" formatCode="0.0">
                  <c:v>5.599999999999997</c:v>
                </c:pt>
                <c:pt idx="47" formatCode="0.0">
                  <c:v>5.6999999999999966</c:v>
                </c:pt>
                <c:pt idx="48" formatCode="0.0">
                  <c:v>5.7999999999999963</c:v>
                </c:pt>
                <c:pt idx="49" formatCode="0.0">
                  <c:v>5.8999999999999959</c:v>
                </c:pt>
                <c:pt idx="50" formatCode="0.0">
                  <c:v>5.9999999999999956</c:v>
                </c:pt>
                <c:pt idx="51" formatCode="0.0">
                  <c:v>6.0999999999999952</c:v>
                </c:pt>
                <c:pt idx="52" formatCode="0.0">
                  <c:v>6.1999999999999948</c:v>
                </c:pt>
                <c:pt idx="53" formatCode="0.0">
                  <c:v>6.2999999999999945</c:v>
                </c:pt>
                <c:pt idx="54" formatCode="0.0">
                  <c:v>6.3999999999999941</c:v>
                </c:pt>
                <c:pt idx="55" formatCode="0.0">
                  <c:v>6.4999999999999938</c:v>
                </c:pt>
                <c:pt idx="56" formatCode="0.0">
                  <c:v>6.5999999999999934</c:v>
                </c:pt>
                <c:pt idx="57" formatCode="0.0">
                  <c:v>6.6999999999999931</c:v>
                </c:pt>
                <c:pt idx="58" formatCode="0.0">
                  <c:v>6.7999999999999927</c:v>
                </c:pt>
                <c:pt idx="59" formatCode="0.0">
                  <c:v>6.8999999999999924</c:v>
                </c:pt>
                <c:pt idx="60" formatCode="0.0">
                  <c:v>6.999999999999992</c:v>
                </c:pt>
                <c:pt idx="61" formatCode="0.0">
                  <c:v>7.0999999999999917</c:v>
                </c:pt>
                <c:pt idx="62" formatCode="0.0">
                  <c:v>7.1999999999999913</c:v>
                </c:pt>
                <c:pt idx="63" formatCode="0.0">
                  <c:v>7.2999999999999909</c:v>
                </c:pt>
                <c:pt idx="64" formatCode="0.0">
                  <c:v>7.3999999999999906</c:v>
                </c:pt>
                <c:pt idx="65" formatCode="0.0">
                  <c:v>7.4999999999999902</c:v>
                </c:pt>
                <c:pt idx="66" formatCode="0.0">
                  <c:v>7.5999999999999899</c:v>
                </c:pt>
                <c:pt idx="67" formatCode="0.0">
                  <c:v>7.6999999999999895</c:v>
                </c:pt>
                <c:pt idx="68" formatCode="0.0">
                  <c:v>7.7999999999999892</c:v>
                </c:pt>
                <c:pt idx="69" formatCode="0.0">
                  <c:v>7.8999999999999888</c:v>
                </c:pt>
                <c:pt idx="70" formatCode="0.0">
                  <c:v>7.9999999999999885</c:v>
                </c:pt>
                <c:pt idx="71" formatCode="0.0">
                  <c:v>8.099999999999989</c:v>
                </c:pt>
                <c:pt idx="72" formatCode="0.0">
                  <c:v>8.1999999999999886</c:v>
                </c:pt>
                <c:pt idx="73" formatCode="0.0">
                  <c:v>8.2999999999999883</c:v>
                </c:pt>
                <c:pt idx="74" formatCode="0.0">
                  <c:v>8.3999999999999879</c:v>
                </c:pt>
                <c:pt idx="75" formatCode="0.0">
                  <c:v>8.4999999999999876</c:v>
                </c:pt>
                <c:pt idx="76" formatCode="0.0">
                  <c:v>8.5999999999999872</c:v>
                </c:pt>
                <c:pt idx="77" formatCode="0.0">
                  <c:v>8.6999999999999869</c:v>
                </c:pt>
                <c:pt idx="78" formatCode="0.0">
                  <c:v>8.7999999999999865</c:v>
                </c:pt>
                <c:pt idx="79" formatCode="0.0">
                  <c:v>8.8999999999999861</c:v>
                </c:pt>
                <c:pt idx="80" formatCode="0.0">
                  <c:v>8.9999999999999858</c:v>
                </c:pt>
                <c:pt idx="81" formatCode="0.0">
                  <c:v>9.0999999999999854</c:v>
                </c:pt>
                <c:pt idx="82" formatCode="0.0">
                  <c:v>9.1999999999999851</c:v>
                </c:pt>
                <c:pt idx="83" formatCode="0.0">
                  <c:v>9.2999999999999847</c:v>
                </c:pt>
                <c:pt idx="84" formatCode="0.0">
                  <c:v>9.3999999999999844</c:v>
                </c:pt>
                <c:pt idx="85" formatCode="0.0">
                  <c:v>9.499999999999984</c:v>
                </c:pt>
                <c:pt idx="86" formatCode="0.0">
                  <c:v>9.5999999999999837</c:v>
                </c:pt>
                <c:pt idx="87" formatCode="0.0">
                  <c:v>9.6999999999999833</c:v>
                </c:pt>
                <c:pt idx="88" formatCode="0.0">
                  <c:v>9.7999999999999829</c:v>
                </c:pt>
                <c:pt idx="89" formatCode="0.0">
                  <c:v>9.8999999999999826</c:v>
                </c:pt>
                <c:pt idx="90" formatCode="0.0">
                  <c:v>9.9999999999999822</c:v>
                </c:pt>
                <c:pt idx="91" formatCode="0.0">
                  <c:v>10.099999999999982</c:v>
                </c:pt>
                <c:pt idx="92" formatCode="0.0">
                  <c:v>10.199999999999982</c:v>
                </c:pt>
                <c:pt idx="93" formatCode="0.0">
                  <c:v>10.299999999999981</c:v>
                </c:pt>
                <c:pt idx="94" formatCode="0.0">
                  <c:v>10.399999999999981</c:v>
                </c:pt>
                <c:pt idx="95" formatCode="0.0">
                  <c:v>10.49999999999998</c:v>
                </c:pt>
                <c:pt idx="96" formatCode="0.0">
                  <c:v>10.59999999999998</c:v>
                </c:pt>
                <c:pt idx="97" formatCode="0.0">
                  <c:v>10.69999999999998</c:v>
                </c:pt>
                <c:pt idx="98" formatCode="0.0">
                  <c:v>10.799999999999979</c:v>
                </c:pt>
                <c:pt idx="99" formatCode="0.0">
                  <c:v>10.899999999999979</c:v>
                </c:pt>
                <c:pt idx="100" formatCode="0.0">
                  <c:v>10.999999999999979</c:v>
                </c:pt>
                <c:pt idx="101" formatCode="0.0">
                  <c:v>11.099999999999978</c:v>
                </c:pt>
                <c:pt idx="102" formatCode="0.0">
                  <c:v>11.199999999999978</c:v>
                </c:pt>
                <c:pt idx="103" formatCode="0.0">
                  <c:v>11.299999999999978</c:v>
                </c:pt>
                <c:pt idx="104" formatCode="0.0">
                  <c:v>11.399999999999977</c:v>
                </c:pt>
                <c:pt idx="105" formatCode="0.0">
                  <c:v>11.499999999999977</c:v>
                </c:pt>
                <c:pt idx="106" formatCode="0.0">
                  <c:v>11.599999999999977</c:v>
                </c:pt>
                <c:pt idx="107" formatCode="0.0">
                  <c:v>11.699999999999976</c:v>
                </c:pt>
                <c:pt idx="108" formatCode="0.0">
                  <c:v>11.799999999999976</c:v>
                </c:pt>
                <c:pt idx="109" formatCode="0.0">
                  <c:v>11.899999999999975</c:v>
                </c:pt>
                <c:pt idx="110" formatCode="0.0">
                  <c:v>11.999999999999975</c:v>
                </c:pt>
                <c:pt idx="111" formatCode="0.0">
                  <c:v>12.099999999999975</c:v>
                </c:pt>
                <c:pt idx="112" formatCode="0.0">
                  <c:v>12.199999999999974</c:v>
                </c:pt>
                <c:pt idx="113" formatCode="0.0">
                  <c:v>12.299999999999974</c:v>
                </c:pt>
                <c:pt idx="114" formatCode="0.0">
                  <c:v>12.399999999999974</c:v>
                </c:pt>
                <c:pt idx="115" formatCode="0.0">
                  <c:v>12.499999999999973</c:v>
                </c:pt>
                <c:pt idx="116" formatCode="0.0">
                  <c:v>12.599999999999973</c:v>
                </c:pt>
                <c:pt idx="117" formatCode="0.0">
                  <c:v>12.699999999999973</c:v>
                </c:pt>
                <c:pt idx="118" formatCode="0.0">
                  <c:v>12.799999999999972</c:v>
                </c:pt>
                <c:pt idx="119" formatCode="0.0">
                  <c:v>12.899999999999972</c:v>
                </c:pt>
                <c:pt idx="120" formatCode="0.0">
                  <c:v>12.999999999999972</c:v>
                </c:pt>
                <c:pt idx="121" formatCode="0.0">
                  <c:v>13.099999999999971</c:v>
                </c:pt>
                <c:pt idx="122" formatCode="0.0">
                  <c:v>13.199999999999971</c:v>
                </c:pt>
                <c:pt idx="123" formatCode="0.0">
                  <c:v>13.299999999999971</c:v>
                </c:pt>
                <c:pt idx="124" formatCode="0.0">
                  <c:v>13.39999999999997</c:v>
                </c:pt>
                <c:pt idx="125" formatCode="0.0">
                  <c:v>13.49999999999997</c:v>
                </c:pt>
                <c:pt idx="126" formatCode="0.0">
                  <c:v>13.599999999999969</c:v>
                </c:pt>
                <c:pt idx="127" formatCode="0.0">
                  <c:v>13.699999999999969</c:v>
                </c:pt>
                <c:pt idx="128" formatCode="0.0">
                  <c:v>13.799999999999969</c:v>
                </c:pt>
                <c:pt idx="129" formatCode="0.0">
                  <c:v>13.899999999999968</c:v>
                </c:pt>
                <c:pt idx="130" formatCode="0.0">
                  <c:v>13.999999999999968</c:v>
                </c:pt>
                <c:pt idx="131" formatCode="0.0">
                  <c:v>14.099999999999968</c:v>
                </c:pt>
                <c:pt idx="132" formatCode="0.0">
                  <c:v>14.199999999999967</c:v>
                </c:pt>
                <c:pt idx="133" formatCode="0.0">
                  <c:v>14.299999999999967</c:v>
                </c:pt>
                <c:pt idx="134" formatCode="0.0">
                  <c:v>14.399999999999967</c:v>
                </c:pt>
                <c:pt idx="135" formatCode="0.0">
                  <c:v>14.499999999999966</c:v>
                </c:pt>
                <c:pt idx="136" formatCode="0.0">
                  <c:v>14.599999999999966</c:v>
                </c:pt>
                <c:pt idx="137" formatCode="0.0">
                  <c:v>14.699999999999966</c:v>
                </c:pt>
                <c:pt idx="138" formatCode="0.0">
                  <c:v>14.799999999999965</c:v>
                </c:pt>
                <c:pt idx="139" formatCode="0.0">
                  <c:v>14.899999999999965</c:v>
                </c:pt>
                <c:pt idx="140" formatCode="0.0">
                  <c:v>14.999999999999964</c:v>
                </c:pt>
                <c:pt idx="141" formatCode="0.0">
                  <c:v>15.099999999999964</c:v>
                </c:pt>
                <c:pt idx="142" formatCode="0.0">
                  <c:v>15.199999999999964</c:v>
                </c:pt>
                <c:pt idx="143" formatCode="0.0">
                  <c:v>15.299999999999963</c:v>
                </c:pt>
                <c:pt idx="144" formatCode="0.0">
                  <c:v>15.399999999999963</c:v>
                </c:pt>
                <c:pt idx="145" formatCode="0.0">
                  <c:v>15.499999999999963</c:v>
                </c:pt>
                <c:pt idx="146" formatCode="0.0">
                  <c:v>15.599999999999962</c:v>
                </c:pt>
                <c:pt idx="147" formatCode="0.0">
                  <c:v>15.699999999999962</c:v>
                </c:pt>
                <c:pt idx="148" formatCode="0.0">
                  <c:v>15.799999999999962</c:v>
                </c:pt>
                <c:pt idx="149" formatCode="0.0">
                  <c:v>15.899999999999961</c:v>
                </c:pt>
                <c:pt idx="150" formatCode="0.0">
                  <c:v>15.999999999999961</c:v>
                </c:pt>
                <c:pt idx="151" formatCode="0.0">
                  <c:v>16.099999999999962</c:v>
                </c:pt>
                <c:pt idx="152" formatCode="0.0">
                  <c:v>16.199999999999964</c:v>
                </c:pt>
                <c:pt idx="153" formatCode="0.0">
                  <c:v>16.299999999999965</c:v>
                </c:pt>
                <c:pt idx="154" formatCode="0.0">
                  <c:v>16.399999999999967</c:v>
                </c:pt>
                <c:pt idx="155" formatCode="0.0">
                  <c:v>16.499999999999968</c:v>
                </c:pt>
                <c:pt idx="156" formatCode="0.0">
                  <c:v>16.599999999999969</c:v>
                </c:pt>
                <c:pt idx="157" formatCode="0.0">
                  <c:v>16.699999999999971</c:v>
                </c:pt>
                <c:pt idx="158" formatCode="0.0">
                  <c:v>16.799999999999972</c:v>
                </c:pt>
                <c:pt idx="159" formatCode="0.0">
                  <c:v>16.899999999999974</c:v>
                </c:pt>
                <c:pt idx="160" formatCode="0.0">
                  <c:v>16.999999999999975</c:v>
                </c:pt>
                <c:pt idx="161" formatCode="0.0">
                  <c:v>17.099999999999977</c:v>
                </c:pt>
                <c:pt idx="162" formatCode="0.0">
                  <c:v>17.199999999999978</c:v>
                </c:pt>
                <c:pt idx="163" formatCode="0.0">
                  <c:v>17.299999999999979</c:v>
                </c:pt>
                <c:pt idx="164" formatCode="0.0">
                  <c:v>17.399999999999981</c:v>
                </c:pt>
                <c:pt idx="165" formatCode="0.0">
                  <c:v>17.499999999999982</c:v>
                </c:pt>
                <c:pt idx="166" formatCode="0.0">
                  <c:v>17.599999999999984</c:v>
                </c:pt>
                <c:pt idx="167" formatCode="0.0">
                  <c:v>17.699999999999985</c:v>
                </c:pt>
                <c:pt idx="168" formatCode="0.0">
                  <c:v>17.799999999999986</c:v>
                </c:pt>
                <c:pt idx="169" formatCode="0.0">
                  <c:v>17.899999999999988</c:v>
                </c:pt>
                <c:pt idx="170" formatCode="0.0">
                  <c:v>17.999999999999989</c:v>
                </c:pt>
                <c:pt idx="171" formatCode="0.0">
                  <c:v>18.099999999999991</c:v>
                </c:pt>
                <c:pt idx="172" formatCode="0.0">
                  <c:v>18.199999999999992</c:v>
                </c:pt>
                <c:pt idx="173" formatCode="0.0">
                  <c:v>18.299999999999994</c:v>
                </c:pt>
                <c:pt idx="174" formatCode="0.0">
                  <c:v>18.399999999999995</c:v>
                </c:pt>
                <c:pt idx="175" formatCode="0.0">
                  <c:v>18.499999999999996</c:v>
                </c:pt>
                <c:pt idx="176" formatCode="0.0">
                  <c:v>18.599999999999998</c:v>
                </c:pt>
                <c:pt idx="177" formatCode="0.0">
                  <c:v>18.7</c:v>
                </c:pt>
                <c:pt idx="178" formatCode="0.0">
                  <c:v>18.8</c:v>
                </c:pt>
                <c:pt idx="179" formatCode="0.0">
                  <c:v>18.900000000000002</c:v>
                </c:pt>
                <c:pt idx="180" formatCode="0.0">
                  <c:v>19.000000000000004</c:v>
                </c:pt>
                <c:pt idx="181" formatCode="0.0">
                  <c:v>19.100000000000005</c:v>
                </c:pt>
                <c:pt idx="182" formatCode="0.0">
                  <c:v>19.200000000000006</c:v>
                </c:pt>
                <c:pt idx="183" formatCode="0.0">
                  <c:v>19.300000000000008</c:v>
                </c:pt>
                <c:pt idx="184" formatCode="0.0">
                  <c:v>19.400000000000009</c:v>
                </c:pt>
                <c:pt idx="185" formatCode="0.0">
                  <c:v>19.500000000000011</c:v>
                </c:pt>
                <c:pt idx="186" formatCode="0.0">
                  <c:v>19.600000000000012</c:v>
                </c:pt>
                <c:pt idx="187" formatCode="0.0">
                  <c:v>19.700000000000014</c:v>
                </c:pt>
                <c:pt idx="188" formatCode="0.0">
                  <c:v>19.800000000000015</c:v>
                </c:pt>
                <c:pt idx="189" formatCode="0.0">
                  <c:v>19.900000000000016</c:v>
                </c:pt>
                <c:pt idx="190" formatCode="0.0">
                  <c:v>20.000000000000018</c:v>
                </c:pt>
                <c:pt idx="191" formatCode="0.0">
                  <c:v>20.100000000000019</c:v>
                </c:pt>
                <c:pt idx="192" formatCode="0.0">
                  <c:v>20.200000000000021</c:v>
                </c:pt>
                <c:pt idx="193" formatCode="0.0">
                  <c:v>20.300000000000022</c:v>
                </c:pt>
                <c:pt idx="194" formatCode="0.0">
                  <c:v>20.400000000000023</c:v>
                </c:pt>
                <c:pt idx="195" formatCode="0.0">
                  <c:v>20.500000000000025</c:v>
                </c:pt>
                <c:pt idx="196" formatCode="0.0">
                  <c:v>20.600000000000026</c:v>
                </c:pt>
                <c:pt idx="197" formatCode="0.0">
                  <c:v>20.700000000000028</c:v>
                </c:pt>
                <c:pt idx="198" formatCode="0.0">
                  <c:v>20.800000000000029</c:v>
                </c:pt>
                <c:pt idx="199" formatCode="0.0">
                  <c:v>20.900000000000031</c:v>
                </c:pt>
                <c:pt idx="200" formatCode="0.0">
                  <c:v>21.000000000000032</c:v>
                </c:pt>
                <c:pt idx="201" formatCode="0.0">
                  <c:v>21.100000000000033</c:v>
                </c:pt>
                <c:pt idx="202" formatCode="0.0">
                  <c:v>21.200000000000035</c:v>
                </c:pt>
                <c:pt idx="203" formatCode="0.0">
                  <c:v>21.300000000000036</c:v>
                </c:pt>
                <c:pt idx="204" formatCode="0.0">
                  <c:v>21.400000000000038</c:v>
                </c:pt>
                <c:pt idx="205" formatCode="0.0">
                  <c:v>21.500000000000039</c:v>
                </c:pt>
                <c:pt idx="206" formatCode="0.0">
                  <c:v>21.600000000000041</c:v>
                </c:pt>
                <c:pt idx="207" formatCode="0.0">
                  <c:v>21.700000000000042</c:v>
                </c:pt>
                <c:pt idx="208" formatCode="0.0">
                  <c:v>21.800000000000043</c:v>
                </c:pt>
                <c:pt idx="209" formatCode="0.0">
                  <c:v>21.900000000000045</c:v>
                </c:pt>
                <c:pt idx="210" formatCode="0.0">
                  <c:v>22.000000000000046</c:v>
                </c:pt>
                <c:pt idx="211" formatCode="0.0">
                  <c:v>22.100000000000048</c:v>
                </c:pt>
                <c:pt idx="212" formatCode="0.0">
                  <c:v>22.200000000000049</c:v>
                </c:pt>
                <c:pt idx="213" formatCode="0.0">
                  <c:v>22.30000000000005</c:v>
                </c:pt>
                <c:pt idx="214" formatCode="0.0">
                  <c:v>22.400000000000052</c:v>
                </c:pt>
                <c:pt idx="215" formatCode="0.0">
                  <c:v>22.500000000000053</c:v>
                </c:pt>
                <c:pt idx="216" formatCode="0.0">
                  <c:v>22.600000000000055</c:v>
                </c:pt>
                <c:pt idx="217" formatCode="0.0">
                  <c:v>22.700000000000056</c:v>
                </c:pt>
                <c:pt idx="218" formatCode="0.0">
                  <c:v>22.800000000000058</c:v>
                </c:pt>
                <c:pt idx="219" formatCode="0.0">
                  <c:v>22.900000000000059</c:v>
                </c:pt>
                <c:pt idx="220" formatCode="0.0">
                  <c:v>23.00000000000006</c:v>
                </c:pt>
                <c:pt idx="221" formatCode="0.0">
                  <c:v>23.100000000000062</c:v>
                </c:pt>
                <c:pt idx="222" formatCode="0.0">
                  <c:v>23.200000000000063</c:v>
                </c:pt>
                <c:pt idx="223" formatCode="0.0">
                  <c:v>23.300000000000065</c:v>
                </c:pt>
                <c:pt idx="224" formatCode="0.0">
                  <c:v>23.400000000000066</c:v>
                </c:pt>
                <c:pt idx="225" formatCode="0.0">
                  <c:v>23.500000000000068</c:v>
                </c:pt>
                <c:pt idx="226" formatCode="0.0">
                  <c:v>23.600000000000069</c:v>
                </c:pt>
                <c:pt idx="227" formatCode="0.0">
                  <c:v>23.70000000000007</c:v>
                </c:pt>
                <c:pt idx="228" formatCode="0.0">
                  <c:v>23.800000000000072</c:v>
                </c:pt>
                <c:pt idx="229" formatCode="0.0">
                  <c:v>23.900000000000073</c:v>
                </c:pt>
                <c:pt idx="230" formatCode="0.0">
                  <c:v>24.000000000000075</c:v>
                </c:pt>
                <c:pt idx="231" formatCode="0.0">
                  <c:v>24.100000000000076</c:v>
                </c:pt>
                <c:pt idx="232" formatCode="0.0">
                  <c:v>24.200000000000077</c:v>
                </c:pt>
                <c:pt idx="233" formatCode="0.0">
                  <c:v>24.300000000000079</c:v>
                </c:pt>
                <c:pt idx="234" formatCode="0.0">
                  <c:v>24.40000000000008</c:v>
                </c:pt>
                <c:pt idx="235" formatCode="0.0">
                  <c:v>24.500000000000082</c:v>
                </c:pt>
                <c:pt idx="236" formatCode="0.0">
                  <c:v>24.600000000000083</c:v>
                </c:pt>
                <c:pt idx="237" formatCode="0.0">
                  <c:v>24.700000000000085</c:v>
                </c:pt>
                <c:pt idx="238" formatCode="0.0">
                  <c:v>24.800000000000086</c:v>
                </c:pt>
                <c:pt idx="239" formatCode="0.0">
                  <c:v>24.900000000000087</c:v>
                </c:pt>
                <c:pt idx="240" formatCode="0.0">
                  <c:v>25.000000000000089</c:v>
                </c:pt>
                <c:pt idx="241" formatCode="0.0">
                  <c:v>25.10000000000009</c:v>
                </c:pt>
                <c:pt idx="242" formatCode="0.0">
                  <c:v>25.200000000000092</c:v>
                </c:pt>
                <c:pt idx="243" formatCode="0.0">
                  <c:v>25.300000000000093</c:v>
                </c:pt>
                <c:pt idx="244" formatCode="0.0">
                  <c:v>25.400000000000095</c:v>
                </c:pt>
                <c:pt idx="245" formatCode="0.0">
                  <c:v>25.500000000000096</c:v>
                </c:pt>
                <c:pt idx="246" formatCode="0.0">
                  <c:v>25.600000000000097</c:v>
                </c:pt>
                <c:pt idx="247" formatCode="0.0">
                  <c:v>25.700000000000099</c:v>
                </c:pt>
                <c:pt idx="248" formatCode="0.0">
                  <c:v>25.8000000000001</c:v>
                </c:pt>
                <c:pt idx="249" formatCode="0.0">
                  <c:v>25.900000000000102</c:v>
                </c:pt>
                <c:pt idx="250" formatCode="0.0">
                  <c:v>26.000000000000103</c:v>
                </c:pt>
                <c:pt idx="251" formatCode="0.0">
                  <c:v>26.100000000000104</c:v>
                </c:pt>
                <c:pt idx="252" formatCode="0.0">
                  <c:v>26.200000000000106</c:v>
                </c:pt>
                <c:pt idx="253" formatCode="0.0">
                  <c:v>26.300000000000107</c:v>
                </c:pt>
                <c:pt idx="254" formatCode="0.0">
                  <c:v>26.400000000000109</c:v>
                </c:pt>
                <c:pt idx="255" formatCode="0.0">
                  <c:v>26.50000000000011</c:v>
                </c:pt>
                <c:pt idx="256" formatCode="0.0">
                  <c:v>26.600000000000112</c:v>
                </c:pt>
                <c:pt idx="257" formatCode="0.0">
                  <c:v>26.700000000000113</c:v>
                </c:pt>
                <c:pt idx="258" formatCode="0.0">
                  <c:v>26.800000000000114</c:v>
                </c:pt>
                <c:pt idx="259" formatCode="0.0">
                  <c:v>26.900000000000116</c:v>
                </c:pt>
                <c:pt idx="260" formatCode="0.0">
                  <c:v>27.000000000000117</c:v>
                </c:pt>
                <c:pt idx="261" formatCode="0.0">
                  <c:v>27.100000000000119</c:v>
                </c:pt>
                <c:pt idx="262" formatCode="0.0">
                  <c:v>27.20000000000012</c:v>
                </c:pt>
                <c:pt idx="263" formatCode="0.0">
                  <c:v>27.300000000000122</c:v>
                </c:pt>
                <c:pt idx="264" formatCode="0.0">
                  <c:v>27.400000000000123</c:v>
                </c:pt>
                <c:pt idx="265" formatCode="0.0">
                  <c:v>27.500000000000124</c:v>
                </c:pt>
                <c:pt idx="266" formatCode="0.0">
                  <c:v>27.600000000000126</c:v>
                </c:pt>
                <c:pt idx="267" formatCode="0.0">
                  <c:v>27.700000000000127</c:v>
                </c:pt>
                <c:pt idx="268" formatCode="0.0">
                  <c:v>27.800000000000129</c:v>
                </c:pt>
                <c:pt idx="269" formatCode="0.0">
                  <c:v>27.90000000000013</c:v>
                </c:pt>
                <c:pt idx="270" formatCode="0.0">
                  <c:v>28.000000000000131</c:v>
                </c:pt>
                <c:pt idx="271" formatCode="0.0">
                  <c:v>28.100000000000133</c:v>
                </c:pt>
                <c:pt idx="272" formatCode="0.0">
                  <c:v>28.200000000000134</c:v>
                </c:pt>
                <c:pt idx="273" formatCode="0.0">
                  <c:v>28.300000000000136</c:v>
                </c:pt>
                <c:pt idx="274" formatCode="0.0">
                  <c:v>28.400000000000137</c:v>
                </c:pt>
                <c:pt idx="275" formatCode="0.0">
                  <c:v>28.500000000000139</c:v>
                </c:pt>
                <c:pt idx="276" formatCode="0.0">
                  <c:v>28.60000000000014</c:v>
                </c:pt>
                <c:pt idx="277" formatCode="0.0">
                  <c:v>28.700000000000141</c:v>
                </c:pt>
                <c:pt idx="278" formatCode="0.0">
                  <c:v>28.800000000000143</c:v>
                </c:pt>
                <c:pt idx="279" formatCode="0.0">
                  <c:v>28.900000000000144</c:v>
                </c:pt>
                <c:pt idx="280" formatCode="0.0">
                  <c:v>29.000000000000146</c:v>
                </c:pt>
                <c:pt idx="281" formatCode="0.0">
                  <c:v>29.100000000000147</c:v>
                </c:pt>
                <c:pt idx="282" formatCode="0.0">
                  <c:v>29.200000000000149</c:v>
                </c:pt>
                <c:pt idx="283" formatCode="0.0">
                  <c:v>29.30000000000015</c:v>
                </c:pt>
                <c:pt idx="284" formatCode="0.0">
                  <c:v>29.400000000000151</c:v>
                </c:pt>
                <c:pt idx="285" formatCode="0.0">
                  <c:v>29.500000000000153</c:v>
                </c:pt>
                <c:pt idx="286" formatCode="0.0">
                  <c:v>29.600000000000154</c:v>
                </c:pt>
                <c:pt idx="287" formatCode="0.0">
                  <c:v>29.700000000000156</c:v>
                </c:pt>
                <c:pt idx="288" formatCode="0.0">
                  <c:v>29.800000000000157</c:v>
                </c:pt>
                <c:pt idx="289" formatCode="0.0">
                  <c:v>29.900000000000158</c:v>
                </c:pt>
                <c:pt idx="290" formatCode="0.0">
                  <c:v>30.00000000000016</c:v>
                </c:pt>
                <c:pt idx="291" formatCode="0.0">
                  <c:v>30.100000000000161</c:v>
                </c:pt>
                <c:pt idx="292" formatCode="0.0">
                  <c:v>30.200000000000163</c:v>
                </c:pt>
                <c:pt idx="293" formatCode="0.0">
                  <c:v>30.300000000000164</c:v>
                </c:pt>
                <c:pt idx="294" formatCode="0.0">
                  <c:v>30.400000000000166</c:v>
                </c:pt>
                <c:pt idx="295" formatCode="0.0">
                  <c:v>30.500000000000167</c:v>
                </c:pt>
                <c:pt idx="296" formatCode="0.0">
                  <c:v>30.600000000000168</c:v>
                </c:pt>
                <c:pt idx="297" formatCode="0.0">
                  <c:v>30.70000000000017</c:v>
                </c:pt>
                <c:pt idx="298" formatCode="0.0">
                  <c:v>30.800000000000171</c:v>
                </c:pt>
                <c:pt idx="299" formatCode="0.0">
                  <c:v>30.900000000000173</c:v>
                </c:pt>
                <c:pt idx="300" formatCode="0.0">
                  <c:v>31.000000000000174</c:v>
                </c:pt>
                <c:pt idx="301" formatCode="0.0">
                  <c:v>31.100000000000176</c:v>
                </c:pt>
                <c:pt idx="302" formatCode="0.0">
                  <c:v>31.200000000000177</c:v>
                </c:pt>
                <c:pt idx="303" formatCode="0.0">
                  <c:v>31.300000000000178</c:v>
                </c:pt>
                <c:pt idx="304" formatCode="0.0">
                  <c:v>31.40000000000018</c:v>
                </c:pt>
                <c:pt idx="305" formatCode="0.0">
                  <c:v>31.500000000000181</c:v>
                </c:pt>
                <c:pt idx="306" formatCode="0.0">
                  <c:v>31.600000000000183</c:v>
                </c:pt>
                <c:pt idx="307" formatCode="0.0">
                  <c:v>31.700000000000184</c:v>
                </c:pt>
                <c:pt idx="308" formatCode="0.0">
                  <c:v>31.800000000000185</c:v>
                </c:pt>
                <c:pt idx="309" formatCode="0.0">
                  <c:v>31.900000000000187</c:v>
                </c:pt>
                <c:pt idx="310" formatCode="0.0">
                  <c:v>32.000000000000185</c:v>
                </c:pt>
                <c:pt idx="311" formatCode="0.0">
                  <c:v>32.100000000000186</c:v>
                </c:pt>
                <c:pt idx="312" formatCode="0.0">
                  <c:v>32.200000000000188</c:v>
                </c:pt>
                <c:pt idx="313" formatCode="0.0">
                  <c:v>32.300000000000189</c:v>
                </c:pt>
                <c:pt idx="314" formatCode="0.0">
                  <c:v>32.40000000000019</c:v>
                </c:pt>
                <c:pt idx="315" formatCode="0.0">
                  <c:v>32.500000000000192</c:v>
                </c:pt>
                <c:pt idx="316" formatCode="0.0">
                  <c:v>32.600000000000193</c:v>
                </c:pt>
                <c:pt idx="317" formatCode="0.0">
                  <c:v>32.700000000000195</c:v>
                </c:pt>
                <c:pt idx="318" formatCode="0.0">
                  <c:v>32.800000000000196</c:v>
                </c:pt>
                <c:pt idx="319" formatCode="0.0">
                  <c:v>32.900000000000198</c:v>
                </c:pt>
                <c:pt idx="320" formatCode="0.0">
                  <c:v>33.000000000000199</c:v>
                </c:pt>
                <c:pt idx="321" formatCode="0.0">
                  <c:v>33.1000000000002</c:v>
                </c:pt>
                <c:pt idx="322" formatCode="0.0">
                  <c:v>33.200000000000202</c:v>
                </c:pt>
                <c:pt idx="323" formatCode="0.0">
                  <c:v>33.300000000000203</c:v>
                </c:pt>
                <c:pt idx="324" formatCode="0.0">
                  <c:v>33.400000000000205</c:v>
                </c:pt>
                <c:pt idx="325" formatCode="0.0">
                  <c:v>33.500000000000206</c:v>
                </c:pt>
                <c:pt idx="326" formatCode="0.0">
                  <c:v>33.600000000000207</c:v>
                </c:pt>
                <c:pt idx="327" formatCode="0.0">
                  <c:v>33.700000000000209</c:v>
                </c:pt>
                <c:pt idx="328" formatCode="0.0">
                  <c:v>33.80000000000021</c:v>
                </c:pt>
                <c:pt idx="329" formatCode="0.0">
                  <c:v>33.900000000000212</c:v>
                </c:pt>
                <c:pt idx="330" formatCode="0.0">
                  <c:v>34.000000000000213</c:v>
                </c:pt>
                <c:pt idx="331" formatCode="0.0">
                  <c:v>34.100000000000215</c:v>
                </c:pt>
                <c:pt idx="332" formatCode="0.0">
                  <c:v>34.200000000000216</c:v>
                </c:pt>
                <c:pt idx="333" formatCode="0.0">
                  <c:v>34.300000000000217</c:v>
                </c:pt>
                <c:pt idx="334" formatCode="0.0">
                  <c:v>34.400000000000219</c:v>
                </c:pt>
                <c:pt idx="335" formatCode="0.0">
                  <c:v>34.50000000000022</c:v>
                </c:pt>
                <c:pt idx="336" formatCode="0.0">
                  <c:v>34.600000000000222</c:v>
                </c:pt>
                <c:pt idx="337" formatCode="0.0">
                  <c:v>34.700000000000223</c:v>
                </c:pt>
                <c:pt idx="338" formatCode="0.0">
                  <c:v>34.800000000000225</c:v>
                </c:pt>
                <c:pt idx="339" formatCode="0.0">
                  <c:v>34.900000000000226</c:v>
                </c:pt>
                <c:pt idx="340" formatCode="0.0">
                  <c:v>35.000000000000227</c:v>
                </c:pt>
                <c:pt idx="341" formatCode="0.0">
                  <c:v>35.100000000000229</c:v>
                </c:pt>
                <c:pt idx="342" formatCode="0.0">
                  <c:v>35.20000000000023</c:v>
                </c:pt>
                <c:pt idx="343" formatCode="0.0">
                  <c:v>35.300000000000232</c:v>
                </c:pt>
                <c:pt idx="344" formatCode="0.0">
                  <c:v>35.400000000000233</c:v>
                </c:pt>
                <c:pt idx="345" formatCode="0.0">
                  <c:v>35.500000000000234</c:v>
                </c:pt>
                <c:pt idx="346" formatCode="0.0">
                  <c:v>35.600000000000236</c:v>
                </c:pt>
                <c:pt idx="347" formatCode="0.0">
                  <c:v>35.700000000000237</c:v>
                </c:pt>
                <c:pt idx="348" formatCode="0.0">
                  <c:v>35.800000000000239</c:v>
                </c:pt>
                <c:pt idx="349" formatCode="0.0">
                  <c:v>35.90000000000024</c:v>
                </c:pt>
                <c:pt idx="350" formatCode="0.0">
                  <c:v>36.000000000000242</c:v>
                </c:pt>
                <c:pt idx="351" formatCode="0.0">
                  <c:v>36.100000000000243</c:v>
                </c:pt>
                <c:pt idx="352" formatCode="0.0">
                  <c:v>36.200000000000244</c:v>
                </c:pt>
                <c:pt idx="353" formatCode="0.0">
                  <c:v>36.300000000000246</c:v>
                </c:pt>
                <c:pt idx="354" formatCode="0.0">
                  <c:v>36.400000000000247</c:v>
                </c:pt>
                <c:pt idx="355" formatCode="0.0">
                  <c:v>36.500000000000249</c:v>
                </c:pt>
                <c:pt idx="356" formatCode="0.0">
                  <c:v>36.60000000000025</c:v>
                </c:pt>
                <c:pt idx="357" formatCode="0.0">
                  <c:v>36.700000000000252</c:v>
                </c:pt>
                <c:pt idx="358" formatCode="0.0">
                  <c:v>36.800000000000253</c:v>
                </c:pt>
                <c:pt idx="359" formatCode="0.0">
                  <c:v>36.900000000000254</c:v>
                </c:pt>
                <c:pt idx="360" formatCode="0.0">
                  <c:v>37.000000000000256</c:v>
                </c:pt>
                <c:pt idx="361" formatCode="0.0">
                  <c:v>37.100000000000257</c:v>
                </c:pt>
                <c:pt idx="362" formatCode="0.0">
                  <c:v>37.200000000000259</c:v>
                </c:pt>
                <c:pt idx="363" formatCode="0.0">
                  <c:v>37.30000000000026</c:v>
                </c:pt>
                <c:pt idx="364" formatCode="0.0">
                  <c:v>37.400000000000261</c:v>
                </c:pt>
                <c:pt idx="365" formatCode="0.0">
                  <c:v>37.500000000000263</c:v>
                </c:pt>
                <c:pt idx="366" formatCode="0.0">
                  <c:v>37.600000000000264</c:v>
                </c:pt>
                <c:pt idx="367" formatCode="0.0">
                  <c:v>37.700000000000266</c:v>
                </c:pt>
                <c:pt idx="368" formatCode="0.0">
                  <c:v>37.800000000000267</c:v>
                </c:pt>
                <c:pt idx="369" formatCode="0.0">
                  <c:v>37.900000000000269</c:v>
                </c:pt>
                <c:pt idx="370" formatCode="0.0">
                  <c:v>38.00000000000027</c:v>
                </c:pt>
                <c:pt idx="371" formatCode="0.0">
                  <c:v>38.100000000000271</c:v>
                </c:pt>
                <c:pt idx="372" formatCode="0.0">
                  <c:v>38.200000000000273</c:v>
                </c:pt>
                <c:pt idx="373" formatCode="0.0">
                  <c:v>38.300000000000274</c:v>
                </c:pt>
                <c:pt idx="374" formatCode="0.0">
                  <c:v>38.400000000000276</c:v>
                </c:pt>
                <c:pt idx="375" formatCode="0.0">
                  <c:v>38.500000000000277</c:v>
                </c:pt>
                <c:pt idx="376" formatCode="0.0">
                  <c:v>38.600000000000279</c:v>
                </c:pt>
                <c:pt idx="377" formatCode="0.0">
                  <c:v>38.70000000000028</c:v>
                </c:pt>
                <c:pt idx="378" formatCode="0.0">
                  <c:v>38.800000000000281</c:v>
                </c:pt>
                <c:pt idx="379" formatCode="0.0">
                  <c:v>38.900000000000283</c:v>
                </c:pt>
                <c:pt idx="380" formatCode="0.0">
                  <c:v>39.000000000000284</c:v>
                </c:pt>
                <c:pt idx="381" formatCode="0.0">
                  <c:v>39.100000000000286</c:v>
                </c:pt>
                <c:pt idx="382" formatCode="0.0">
                  <c:v>39.200000000000287</c:v>
                </c:pt>
                <c:pt idx="383" formatCode="0.0">
                  <c:v>39.300000000000288</c:v>
                </c:pt>
                <c:pt idx="384" formatCode="0.0">
                  <c:v>39.40000000000029</c:v>
                </c:pt>
                <c:pt idx="385" formatCode="0.0">
                  <c:v>39.500000000000291</c:v>
                </c:pt>
                <c:pt idx="386" formatCode="0.0">
                  <c:v>39.600000000000293</c:v>
                </c:pt>
                <c:pt idx="387" formatCode="0.0">
                  <c:v>39.700000000000294</c:v>
                </c:pt>
                <c:pt idx="388" formatCode="0.0">
                  <c:v>39.800000000000296</c:v>
                </c:pt>
                <c:pt idx="389" formatCode="0.0">
                  <c:v>39.900000000000297</c:v>
                </c:pt>
                <c:pt idx="390" formatCode="0.0">
                  <c:v>40.000000000000298</c:v>
                </c:pt>
                <c:pt idx="391" formatCode="0.0">
                  <c:v>40.1000000000003</c:v>
                </c:pt>
                <c:pt idx="392" formatCode="0.0">
                  <c:v>40.200000000000301</c:v>
                </c:pt>
                <c:pt idx="393" formatCode="0.0">
                  <c:v>40.300000000000303</c:v>
                </c:pt>
                <c:pt idx="394" formatCode="0.0">
                  <c:v>40.400000000000304</c:v>
                </c:pt>
                <c:pt idx="395" formatCode="0.0">
                  <c:v>40.500000000000306</c:v>
                </c:pt>
                <c:pt idx="396" formatCode="0.0">
                  <c:v>40.600000000000307</c:v>
                </c:pt>
                <c:pt idx="397" formatCode="0.0">
                  <c:v>40.700000000000308</c:v>
                </c:pt>
                <c:pt idx="398" formatCode="0.0">
                  <c:v>40.80000000000031</c:v>
                </c:pt>
                <c:pt idx="399" formatCode="0.0">
                  <c:v>40.900000000000311</c:v>
                </c:pt>
                <c:pt idx="400" formatCode="0.0">
                  <c:v>41.000000000000313</c:v>
                </c:pt>
                <c:pt idx="401" formatCode="0.0">
                  <c:v>41.100000000000314</c:v>
                </c:pt>
                <c:pt idx="402" formatCode="0.0">
                  <c:v>41.200000000000315</c:v>
                </c:pt>
                <c:pt idx="403" formatCode="0.0">
                  <c:v>41.300000000000317</c:v>
                </c:pt>
                <c:pt idx="404" formatCode="0.0">
                  <c:v>41.400000000000318</c:v>
                </c:pt>
                <c:pt idx="405" formatCode="0.0">
                  <c:v>41.50000000000032</c:v>
                </c:pt>
                <c:pt idx="406" formatCode="0.0">
                  <c:v>41.600000000000321</c:v>
                </c:pt>
                <c:pt idx="407" formatCode="0.0">
                  <c:v>41.700000000000323</c:v>
                </c:pt>
                <c:pt idx="408" formatCode="0.0">
                  <c:v>41.800000000000324</c:v>
                </c:pt>
                <c:pt idx="409" formatCode="0.0">
                  <c:v>41.900000000000325</c:v>
                </c:pt>
                <c:pt idx="410" formatCode="0.0">
                  <c:v>42.000000000000327</c:v>
                </c:pt>
                <c:pt idx="411" formatCode="0.0">
                  <c:v>42.100000000000328</c:v>
                </c:pt>
                <c:pt idx="412" formatCode="0.0">
                  <c:v>42.20000000000033</c:v>
                </c:pt>
                <c:pt idx="413" formatCode="0.0">
                  <c:v>42.300000000000331</c:v>
                </c:pt>
                <c:pt idx="414" formatCode="0.0">
                  <c:v>42.400000000000333</c:v>
                </c:pt>
                <c:pt idx="415" formatCode="0.0">
                  <c:v>42.500000000000334</c:v>
                </c:pt>
                <c:pt idx="416" formatCode="0.0">
                  <c:v>42.600000000000335</c:v>
                </c:pt>
                <c:pt idx="417" formatCode="0.0">
                  <c:v>42.700000000000337</c:v>
                </c:pt>
                <c:pt idx="418" formatCode="0.0">
                  <c:v>42.800000000000338</c:v>
                </c:pt>
                <c:pt idx="419" formatCode="0.0">
                  <c:v>42.90000000000034</c:v>
                </c:pt>
                <c:pt idx="420" formatCode="0.0">
                  <c:v>43.000000000000341</c:v>
                </c:pt>
                <c:pt idx="421" formatCode="0.0">
                  <c:v>43.100000000000342</c:v>
                </c:pt>
                <c:pt idx="422" formatCode="0.0">
                  <c:v>43.200000000000344</c:v>
                </c:pt>
                <c:pt idx="423" formatCode="0.0">
                  <c:v>43.300000000000345</c:v>
                </c:pt>
                <c:pt idx="424" formatCode="0.0">
                  <c:v>43.400000000000347</c:v>
                </c:pt>
                <c:pt idx="425" formatCode="0.0">
                  <c:v>43.500000000000348</c:v>
                </c:pt>
                <c:pt idx="426" formatCode="0.0">
                  <c:v>43.60000000000035</c:v>
                </c:pt>
                <c:pt idx="427" formatCode="0.0">
                  <c:v>43.700000000000351</c:v>
                </c:pt>
                <c:pt idx="428" formatCode="0.0">
                  <c:v>43.800000000000352</c:v>
                </c:pt>
                <c:pt idx="429" formatCode="0.0">
                  <c:v>43.900000000000354</c:v>
                </c:pt>
                <c:pt idx="430" formatCode="0.0">
                  <c:v>44.000000000000355</c:v>
                </c:pt>
                <c:pt idx="431" formatCode="0.0">
                  <c:v>44.100000000000357</c:v>
                </c:pt>
                <c:pt idx="432" formatCode="0.0">
                  <c:v>44.200000000000358</c:v>
                </c:pt>
                <c:pt idx="433" formatCode="0.0">
                  <c:v>44.30000000000036</c:v>
                </c:pt>
                <c:pt idx="434" formatCode="0.0">
                  <c:v>44.400000000000361</c:v>
                </c:pt>
                <c:pt idx="435" formatCode="0.0">
                  <c:v>44.500000000000362</c:v>
                </c:pt>
                <c:pt idx="436" formatCode="0.0">
                  <c:v>44.600000000000364</c:v>
                </c:pt>
                <c:pt idx="437" formatCode="0.0">
                  <c:v>44.700000000000365</c:v>
                </c:pt>
                <c:pt idx="438" formatCode="0.0">
                  <c:v>44.800000000000367</c:v>
                </c:pt>
                <c:pt idx="439" formatCode="0.0">
                  <c:v>44.900000000000368</c:v>
                </c:pt>
                <c:pt idx="440" formatCode="0.0">
                  <c:v>45.000000000000369</c:v>
                </c:pt>
                <c:pt idx="441" formatCode="0.0">
                  <c:v>45.100000000000371</c:v>
                </c:pt>
                <c:pt idx="442" formatCode="0.0">
                  <c:v>45.200000000000372</c:v>
                </c:pt>
                <c:pt idx="443" formatCode="0.0">
                  <c:v>45.300000000000374</c:v>
                </c:pt>
                <c:pt idx="444" formatCode="0.0">
                  <c:v>45.400000000000375</c:v>
                </c:pt>
                <c:pt idx="445" formatCode="0.0">
                  <c:v>45.500000000000377</c:v>
                </c:pt>
                <c:pt idx="446" formatCode="0.0">
                  <c:v>45.600000000000378</c:v>
                </c:pt>
                <c:pt idx="447" formatCode="0.0">
                  <c:v>45.700000000000379</c:v>
                </c:pt>
                <c:pt idx="448" formatCode="0.0">
                  <c:v>45.800000000000381</c:v>
                </c:pt>
                <c:pt idx="449" formatCode="0.0">
                  <c:v>45.900000000000382</c:v>
                </c:pt>
                <c:pt idx="450" formatCode="0.0">
                  <c:v>46.000000000000384</c:v>
                </c:pt>
                <c:pt idx="451" formatCode="0.0">
                  <c:v>46.100000000000385</c:v>
                </c:pt>
                <c:pt idx="452" formatCode="0.0">
                  <c:v>46.200000000000387</c:v>
                </c:pt>
                <c:pt idx="453" formatCode="0.0">
                  <c:v>46.300000000000388</c:v>
                </c:pt>
                <c:pt idx="454" formatCode="0.0">
                  <c:v>46.400000000000389</c:v>
                </c:pt>
                <c:pt idx="455" formatCode="0.0">
                  <c:v>46.500000000000391</c:v>
                </c:pt>
                <c:pt idx="456" formatCode="0.0">
                  <c:v>46.600000000000392</c:v>
                </c:pt>
                <c:pt idx="457" formatCode="0.0">
                  <c:v>46.700000000000394</c:v>
                </c:pt>
                <c:pt idx="458" formatCode="0.0">
                  <c:v>46.800000000000395</c:v>
                </c:pt>
                <c:pt idx="459" formatCode="0.0">
                  <c:v>46.900000000000396</c:v>
                </c:pt>
                <c:pt idx="460" formatCode="0.0">
                  <c:v>47.000000000000398</c:v>
                </c:pt>
                <c:pt idx="461" formatCode="0.0">
                  <c:v>47.100000000000399</c:v>
                </c:pt>
                <c:pt idx="462" formatCode="0.0">
                  <c:v>47.200000000000401</c:v>
                </c:pt>
                <c:pt idx="463" formatCode="0.0">
                  <c:v>47.300000000000402</c:v>
                </c:pt>
                <c:pt idx="464" formatCode="0.0">
                  <c:v>47.400000000000404</c:v>
                </c:pt>
                <c:pt idx="465" formatCode="0.0">
                  <c:v>47.500000000000405</c:v>
                </c:pt>
                <c:pt idx="466" formatCode="0.0">
                  <c:v>47.600000000000406</c:v>
                </c:pt>
                <c:pt idx="467" formatCode="0.0">
                  <c:v>47.700000000000408</c:v>
                </c:pt>
                <c:pt idx="468" formatCode="0.0">
                  <c:v>47.800000000000409</c:v>
                </c:pt>
                <c:pt idx="469" formatCode="0.0">
                  <c:v>47.900000000000411</c:v>
                </c:pt>
                <c:pt idx="470" formatCode="0.0">
                  <c:v>48.000000000000412</c:v>
                </c:pt>
                <c:pt idx="471" formatCode="0.0">
                  <c:v>48.100000000000414</c:v>
                </c:pt>
                <c:pt idx="472" formatCode="0.0">
                  <c:v>48.200000000000415</c:v>
                </c:pt>
                <c:pt idx="473" formatCode="0.0">
                  <c:v>48.300000000000416</c:v>
                </c:pt>
                <c:pt idx="474" formatCode="0.0">
                  <c:v>48.400000000000418</c:v>
                </c:pt>
                <c:pt idx="475" formatCode="0.0">
                  <c:v>48.500000000000419</c:v>
                </c:pt>
                <c:pt idx="476" formatCode="0.0">
                  <c:v>48.600000000000421</c:v>
                </c:pt>
                <c:pt idx="477" formatCode="0.0">
                  <c:v>48.700000000000422</c:v>
                </c:pt>
                <c:pt idx="478" formatCode="0.0">
                  <c:v>48.800000000000423</c:v>
                </c:pt>
                <c:pt idx="479" formatCode="0.0">
                  <c:v>48.900000000000425</c:v>
                </c:pt>
                <c:pt idx="480" formatCode="0.0">
                  <c:v>49.000000000000426</c:v>
                </c:pt>
                <c:pt idx="481" formatCode="0.0">
                  <c:v>49.100000000000428</c:v>
                </c:pt>
                <c:pt idx="482" formatCode="0.0">
                  <c:v>49.200000000000429</c:v>
                </c:pt>
                <c:pt idx="483" formatCode="0.0">
                  <c:v>49.300000000000431</c:v>
                </c:pt>
                <c:pt idx="484" formatCode="0.0">
                  <c:v>49.400000000000432</c:v>
                </c:pt>
                <c:pt idx="485" formatCode="0.0">
                  <c:v>49.500000000000433</c:v>
                </c:pt>
                <c:pt idx="486" formatCode="0.0">
                  <c:v>49.600000000000435</c:v>
                </c:pt>
                <c:pt idx="487" formatCode="0.0">
                  <c:v>49.700000000000436</c:v>
                </c:pt>
                <c:pt idx="488" formatCode="0.0">
                  <c:v>49.800000000000438</c:v>
                </c:pt>
                <c:pt idx="489" formatCode="0.0">
                  <c:v>49.900000000000439</c:v>
                </c:pt>
                <c:pt idx="490" formatCode="0.0">
                  <c:v>50.000000000000441</c:v>
                </c:pt>
                <c:pt idx="491" formatCode="0.0">
                  <c:v>50.100000000000442</c:v>
                </c:pt>
                <c:pt idx="492" formatCode="0.0">
                  <c:v>50.200000000000443</c:v>
                </c:pt>
                <c:pt idx="493" formatCode="0.0">
                  <c:v>50.300000000000445</c:v>
                </c:pt>
                <c:pt idx="494" formatCode="0.0">
                  <c:v>50.400000000000446</c:v>
                </c:pt>
                <c:pt idx="495" formatCode="0.0">
                  <c:v>50.500000000000448</c:v>
                </c:pt>
                <c:pt idx="496" formatCode="0.0">
                  <c:v>50.600000000000449</c:v>
                </c:pt>
                <c:pt idx="497" formatCode="0.0">
                  <c:v>50.70000000000045</c:v>
                </c:pt>
                <c:pt idx="498" formatCode="0.0">
                  <c:v>50.800000000000452</c:v>
                </c:pt>
                <c:pt idx="499" formatCode="0.0">
                  <c:v>50.900000000000453</c:v>
                </c:pt>
                <c:pt idx="500" formatCode="0.0">
                  <c:v>51.000000000000455</c:v>
                </c:pt>
                <c:pt idx="501" formatCode="0.0">
                  <c:v>51.100000000000456</c:v>
                </c:pt>
                <c:pt idx="502" formatCode="0.0">
                  <c:v>51.200000000000458</c:v>
                </c:pt>
                <c:pt idx="503" formatCode="0.0">
                  <c:v>51.300000000000459</c:v>
                </c:pt>
                <c:pt idx="504" formatCode="0.0">
                  <c:v>51.40000000000046</c:v>
                </c:pt>
                <c:pt idx="505" formatCode="0.0">
                  <c:v>51.500000000000462</c:v>
                </c:pt>
                <c:pt idx="506" formatCode="0.0">
                  <c:v>51.600000000000463</c:v>
                </c:pt>
                <c:pt idx="507" formatCode="0.0">
                  <c:v>51.700000000000465</c:v>
                </c:pt>
                <c:pt idx="508" formatCode="0.0">
                  <c:v>51.800000000000466</c:v>
                </c:pt>
                <c:pt idx="509" formatCode="0.0">
                  <c:v>51.900000000000468</c:v>
                </c:pt>
                <c:pt idx="510" formatCode="0.0">
                  <c:v>52.000000000000469</c:v>
                </c:pt>
                <c:pt idx="511" formatCode="0.0">
                  <c:v>52.10000000000047</c:v>
                </c:pt>
                <c:pt idx="512" formatCode="0.0">
                  <c:v>52.200000000000472</c:v>
                </c:pt>
                <c:pt idx="513" formatCode="0.0">
                  <c:v>52.300000000000473</c:v>
                </c:pt>
                <c:pt idx="514" formatCode="0.0">
                  <c:v>52.400000000000475</c:v>
                </c:pt>
                <c:pt idx="515" formatCode="0.0">
                  <c:v>52.500000000000476</c:v>
                </c:pt>
                <c:pt idx="516" formatCode="0.0">
                  <c:v>52.600000000000477</c:v>
                </c:pt>
                <c:pt idx="517" formatCode="0.0">
                  <c:v>52.700000000000479</c:v>
                </c:pt>
                <c:pt idx="518" formatCode="0.0">
                  <c:v>52.80000000000048</c:v>
                </c:pt>
                <c:pt idx="519" formatCode="0.0">
                  <c:v>52.900000000000482</c:v>
                </c:pt>
                <c:pt idx="520" formatCode="0.0">
                  <c:v>53.000000000000483</c:v>
                </c:pt>
                <c:pt idx="521" formatCode="0.0">
                  <c:v>53.100000000000485</c:v>
                </c:pt>
                <c:pt idx="522" formatCode="0.0">
                  <c:v>53.200000000000486</c:v>
                </c:pt>
                <c:pt idx="523" formatCode="0.0">
                  <c:v>53.300000000000487</c:v>
                </c:pt>
                <c:pt idx="524" formatCode="0.0">
                  <c:v>53.400000000000489</c:v>
                </c:pt>
                <c:pt idx="525" formatCode="0.0">
                  <c:v>53.50000000000049</c:v>
                </c:pt>
                <c:pt idx="526" formatCode="0.0">
                  <c:v>53.600000000000492</c:v>
                </c:pt>
                <c:pt idx="527" formatCode="0.0">
                  <c:v>53.700000000000493</c:v>
                </c:pt>
                <c:pt idx="528" formatCode="0.0">
                  <c:v>53.800000000000495</c:v>
                </c:pt>
                <c:pt idx="529" formatCode="0.0">
                  <c:v>53.900000000000496</c:v>
                </c:pt>
                <c:pt idx="530" formatCode="0.0">
                  <c:v>54.000000000000497</c:v>
                </c:pt>
                <c:pt idx="531" formatCode="0.0">
                  <c:v>54.100000000000499</c:v>
                </c:pt>
                <c:pt idx="532" formatCode="0.0">
                  <c:v>54.2000000000005</c:v>
                </c:pt>
                <c:pt idx="533" formatCode="0.0">
                  <c:v>54.300000000000502</c:v>
                </c:pt>
                <c:pt idx="534" formatCode="0.0">
                  <c:v>54.400000000000503</c:v>
                </c:pt>
                <c:pt idx="535" formatCode="0.0">
                  <c:v>54.500000000000504</c:v>
                </c:pt>
                <c:pt idx="536" formatCode="0.0">
                  <c:v>54.600000000000506</c:v>
                </c:pt>
                <c:pt idx="537" formatCode="0.0">
                  <c:v>54.700000000000507</c:v>
                </c:pt>
                <c:pt idx="538" formatCode="0.0">
                  <c:v>54.800000000000509</c:v>
                </c:pt>
                <c:pt idx="539" formatCode="0.0">
                  <c:v>54.90000000000051</c:v>
                </c:pt>
                <c:pt idx="540" formatCode="0.0">
                  <c:v>55.000000000000512</c:v>
                </c:pt>
                <c:pt idx="541" formatCode="0.0">
                  <c:v>55.100000000000513</c:v>
                </c:pt>
                <c:pt idx="542" formatCode="0.0">
                  <c:v>55.200000000000514</c:v>
                </c:pt>
                <c:pt idx="543" formatCode="0.0">
                  <c:v>55.300000000000516</c:v>
                </c:pt>
                <c:pt idx="544" formatCode="0.0">
                  <c:v>55.400000000000517</c:v>
                </c:pt>
                <c:pt idx="545" formatCode="0.0">
                  <c:v>55.500000000000519</c:v>
                </c:pt>
                <c:pt idx="546" formatCode="0.0">
                  <c:v>55.60000000000052</c:v>
                </c:pt>
                <c:pt idx="547" formatCode="0.0">
                  <c:v>55.700000000000522</c:v>
                </c:pt>
                <c:pt idx="548" formatCode="0.0">
                  <c:v>55.800000000000523</c:v>
                </c:pt>
                <c:pt idx="549" formatCode="0.0">
                  <c:v>55.900000000000524</c:v>
                </c:pt>
                <c:pt idx="550" formatCode="0.0">
                  <c:v>56.000000000000526</c:v>
                </c:pt>
                <c:pt idx="551" formatCode="0.0">
                  <c:v>56.100000000000527</c:v>
                </c:pt>
                <c:pt idx="552" formatCode="0.0">
                  <c:v>56.200000000000529</c:v>
                </c:pt>
                <c:pt idx="553" formatCode="0.0">
                  <c:v>56.30000000000053</c:v>
                </c:pt>
                <c:pt idx="554" formatCode="0.0">
                  <c:v>56.400000000000531</c:v>
                </c:pt>
                <c:pt idx="555" formatCode="0.0">
                  <c:v>56.500000000000533</c:v>
                </c:pt>
                <c:pt idx="556" formatCode="0.0">
                  <c:v>56.600000000000534</c:v>
                </c:pt>
                <c:pt idx="557" formatCode="0.0">
                  <c:v>56.700000000000536</c:v>
                </c:pt>
                <c:pt idx="558" formatCode="0.0">
                  <c:v>56.800000000000537</c:v>
                </c:pt>
                <c:pt idx="559" formatCode="0.0">
                  <c:v>56.900000000000539</c:v>
                </c:pt>
                <c:pt idx="560" formatCode="0.0">
                  <c:v>57.00000000000054</c:v>
                </c:pt>
                <c:pt idx="561" formatCode="0.0">
                  <c:v>57.100000000000541</c:v>
                </c:pt>
                <c:pt idx="562" formatCode="0.0">
                  <c:v>57.200000000000543</c:v>
                </c:pt>
                <c:pt idx="563" formatCode="0.0">
                  <c:v>57.300000000000544</c:v>
                </c:pt>
                <c:pt idx="564" formatCode="0.0">
                  <c:v>57.400000000000546</c:v>
                </c:pt>
                <c:pt idx="565" formatCode="0.0">
                  <c:v>57.500000000000547</c:v>
                </c:pt>
                <c:pt idx="566" formatCode="0.0">
                  <c:v>57.600000000000549</c:v>
                </c:pt>
                <c:pt idx="567" formatCode="0.0">
                  <c:v>57.70000000000055</c:v>
                </c:pt>
                <c:pt idx="568" formatCode="0.0">
                  <c:v>57.800000000000551</c:v>
                </c:pt>
                <c:pt idx="569" formatCode="0.0">
                  <c:v>57.900000000000553</c:v>
                </c:pt>
                <c:pt idx="570" formatCode="0.0">
                  <c:v>58.000000000000554</c:v>
                </c:pt>
                <c:pt idx="571" formatCode="0.0">
                  <c:v>58.100000000000556</c:v>
                </c:pt>
                <c:pt idx="572" formatCode="0.0">
                  <c:v>58.200000000000557</c:v>
                </c:pt>
                <c:pt idx="573" formatCode="0.0">
                  <c:v>58.300000000000558</c:v>
                </c:pt>
                <c:pt idx="574" formatCode="0.0">
                  <c:v>58.40000000000056</c:v>
                </c:pt>
                <c:pt idx="575" formatCode="0.0">
                  <c:v>58.500000000000561</c:v>
                </c:pt>
                <c:pt idx="576" formatCode="0.0">
                  <c:v>58.600000000000563</c:v>
                </c:pt>
                <c:pt idx="577" formatCode="0.0">
                  <c:v>58.700000000000564</c:v>
                </c:pt>
                <c:pt idx="578" formatCode="0.0">
                  <c:v>58.800000000000566</c:v>
                </c:pt>
                <c:pt idx="579" formatCode="0.0">
                  <c:v>58.900000000000567</c:v>
                </c:pt>
                <c:pt idx="580" formatCode="0.0">
                  <c:v>59.000000000000568</c:v>
                </c:pt>
                <c:pt idx="581" formatCode="0.0">
                  <c:v>59.10000000000057</c:v>
                </c:pt>
                <c:pt idx="582" formatCode="0.0">
                  <c:v>59.200000000000571</c:v>
                </c:pt>
                <c:pt idx="583" formatCode="0.0">
                  <c:v>59.300000000000573</c:v>
                </c:pt>
                <c:pt idx="584" formatCode="0.0">
                  <c:v>59.400000000000574</c:v>
                </c:pt>
                <c:pt idx="585" formatCode="0.0">
                  <c:v>59.500000000000576</c:v>
                </c:pt>
                <c:pt idx="586" formatCode="0.0">
                  <c:v>59.600000000000577</c:v>
                </c:pt>
                <c:pt idx="587" formatCode="0.0">
                  <c:v>59.700000000000578</c:v>
                </c:pt>
                <c:pt idx="588" formatCode="0.0">
                  <c:v>59.80000000000058</c:v>
                </c:pt>
                <c:pt idx="589" formatCode="0.0">
                  <c:v>59.900000000000581</c:v>
                </c:pt>
                <c:pt idx="590" formatCode="0.0">
                  <c:v>60</c:v>
                </c:pt>
                <c:pt idx="591" formatCode="0.0">
                  <c:v>60.1</c:v>
                </c:pt>
                <c:pt idx="592" formatCode="0.0">
                  <c:v>60.2</c:v>
                </c:pt>
                <c:pt idx="593" formatCode="0.0">
                  <c:v>60.300000000000004</c:v>
                </c:pt>
                <c:pt idx="594" formatCode="0.0">
                  <c:v>60.400000000000006</c:v>
                </c:pt>
                <c:pt idx="595" formatCode="0.0">
                  <c:v>60.500000000000007</c:v>
                </c:pt>
                <c:pt idx="596" formatCode="0.0">
                  <c:v>60.600000000000009</c:v>
                </c:pt>
                <c:pt idx="597" formatCode="0.0">
                  <c:v>60.70000000000001</c:v>
                </c:pt>
                <c:pt idx="598" formatCode="0.0">
                  <c:v>60.800000000000011</c:v>
                </c:pt>
                <c:pt idx="599" formatCode="0.0">
                  <c:v>60.900000000000013</c:v>
                </c:pt>
                <c:pt idx="600" formatCode="0.0">
                  <c:v>61.000000000000014</c:v>
                </c:pt>
                <c:pt idx="601" formatCode="0.0">
                  <c:v>61.100000000000016</c:v>
                </c:pt>
                <c:pt idx="602" formatCode="0.0">
                  <c:v>61.200000000000017</c:v>
                </c:pt>
                <c:pt idx="603" formatCode="0.0">
                  <c:v>61.300000000000018</c:v>
                </c:pt>
                <c:pt idx="604" formatCode="0.0">
                  <c:v>61.40000000000002</c:v>
                </c:pt>
                <c:pt idx="605" formatCode="0.0">
                  <c:v>61.500000000000021</c:v>
                </c:pt>
                <c:pt idx="606" formatCode="0.0">
                  <c:v>61.600000000000023</c:v>
                </c:pt>
                <c:pt idx="607" formatCode="0.0">
                  <c:v>61.700000000000024</c:v>
                </c:pt>
                <c:pt idx="608" formatCode="0.0">
                  <c:v>61.800000000000026</c:v>
                </c:pt>
                <c:pt idx="609" formatCode="0.0">
                  <c:v>61.900000000000027</c:v>
                </c:pt>
                <c:pt idx="610" formatCode="0.0">
                  <c:v>62.000000000000028</c:v>
                </c:pt>
                <c:pt idx="611" formatCode="0.0">
                  <c:v>62.10000000000003</c:v>
                </c:pt>
                <c:pt idx="612" formatCode="0.0">
                  <c:v>62.200000000000031</c:v>
                </c:pt>
                <c:pt idx="613" formatCode="0.0">
                  <c:v>62.300000000000033</c:v>
                </c:pt>
                <c:pt idx="614" formatCode="0.0">
                  <c:v>62.400000000000034</c:v>
                </c:pt>
                <c:pt idx="615" formatCode="0.0">
                  <c:v>62.500000000000036</c:v>
                </c:pt>
                <c:pt idx="616" formatCode="0.0">
                  <c:v>62.600000000000037</c:v>
                </c:pt>
                <c:pt idx="617" formatCode="0.0">
                  <c:v>62.700000000000038</c:v>
                </c:pt>
                <c:pt idx="618" formatCode="0.0">
                  <c:v>62.80000000000004</c:v>
                </c:pt>
                <c:pt idx="619" formatCode="0.0">
                  <c:v>62.900000000000041</c:v>
                </c:pt>
                <c:pt idx="620" formatCode="0.0">
                  <c:v>63.000000000000043</c:v>
                </c:pt>
                <c:pt idx="621" formatCode="0.0">
                  <c:v>63.100000000000044</c:v>
                </c:pt>
                <c:pt idx="622" formatCode="0.0">
                  <c:v>63.200000000000045</c:v>
                </c:pt>
                <c:pt idx="623" formatCode="0.0">
                  <c:v>63.300000000000047</c:v>
                </c:pt>
                <c:pt idx="624" formatCode="0.0">
                  <c:v>63.400000000000048</c:v>
                </c:pt>
                <c:pt idx="625" formatCode="0.0">
                  <c:v>63.50000000000005</c:v>
                </c:pt>
                <c:pt idx="626" formatCode="0.0">
                  <c:v>63.600000000000051</c:v>
                </c:pt>
                <c:pt idx="627" formatCode="0.0">
                  <c:v>63.700000000000053</c:v>
                </c:pt>
                <c:pt idx="628" formatCode="0.0">
                  <c:v>63.800000000000054</c:v>
                </c:pt>
                <c:pt idx="629" formatCode="0.0">
                  <c:v>63.900000000000055</c:v>
                </c:pt>
                <c:pt idx="630" formatCode="0.0">
                  <c:v>64.000000000000057</c:v>
                </c:pt>
                <c:pt idx="631" formatCode="0.0">
                  <c:v>64.100000000000051</c:v>
                </c:pt>
                <c:pt idx="632" formatCode="0.0">
                  <c:v>64.200000000000045</c:v>
                </c:pt>
                <c:pt idx="633" formatCode="0.0">
                  <c:v>64.30000000000004</c:v>
                </c:pt>
                <c:pt idx="634" formatCode="0.0">
                  <c:v>64.400000000000034</c:v>
                </c:pt>
                <c:pt idx="635" formatCode="0.0">
                  <c:v>64.500000000000028</c:v>
                </c:pt>
                <c:pt idx="636" formatCode="0.0">
                  <c:v>64.600000000000023</c:v>
                </c:pt>
                <c:pt idx="637" formatCode="0.0">
                  <c:v>64.700000000000017</c:v>
                </c:pt>
                <c:pt idx="638" formatCode="0.0">
                  <c:v>64.800000000000011</c:v>
                </c:pt>
                <c:pt idx="639" formatCode="0.0">
                  <c:v>64.900000000000006</c:v>
                </c:pt>
                <c:pt idx="640" formatCode="0.0">
                  <c:v>65</c:v>
                </c:pt>
                <c:pt idx="641" formatCode="0.0">
                  <c:v>65.099999999999994</c:v>
                </c:pt>
                <c:pt idx="642" formatCode="0.0">
                  <c:v>65.199999999999989</c:v>
                </c:pt>
                <c:pt idx="643" formatCode="0.0">
                  <c:v>65.299999999999983</c:v>
                </c:pt>
                <c:pt idx="644" formatCode="0.0">
                  <c:v>65.399999999999977</c:v>
                </c:pt>
                <c:pt idx="645" formatCode="0.0">
                  <c:v>65.499999999999972</c:v>
                </c:pt>
                <c:pt idx="646" formatCode="0.0">
                  <c:v>65.599999999999966</c:v>
                </c:pt>
                <c:pt idx="647" formatCode="0.0">
                  <c:v>65.69999999999996</c:v>
                </c:pt>
                <c:pt idx="648" formatCode="0.0">
                  <c:v>65.799999999999955</c:v>
                </c:pt>
                <c:pt idx="649" formatCode="0.0">
                  <c:v>65.899999999999949</c:v>
                </c:pt>
                <c:pt idx="650" formatCode="0.0">
                  <c:v>65.999999999999943</c:v>
                </c:pt>
                <c:pt idx="651" formatCode="0.0">
                  <c:v>66.099999999999937</c:v>
                </c:pt>
                <c:pt idx="652" formatCode="0.0">
                  <c:v>66.199999999999932</c:v>
                </c:pt>
                <c:pt idx="653" formatCode="0.0">
                  <c:v>66.299999999999926</c:v>
                </c:pt>
                <c:pt idx="654" formatCode="0.0">
                  <c:v>66.39999999999992</c:v>
                </c:pt>
                <c:pt idx="655" formatCode="0.0">
                  <c:v>66.499999999999915</c:v>
                </c:pt>
                <c:pt idx="656" formatCode="0.0">
                  <c:v>66.599999999999909</c:v>
                </c:pt>
                <c:pt idx="657" formatCode="0.0">
                  <c:v>66.699999999999903</c:v>
                </c:pt>
                <c:pt idx="658" formatCode="0.0">
                  <c:v>66.799999999999898</c:v>
                </c:pt>
                <c:pt idx="659" formatCode="0.0">
                  <c:v>66.899999999999892</c:v>
                </c:pt>
                <c:pt idx="660" formatCode="0.0">
                  <c:v>66.999999999999886</c:v>
                </c:pt>
                <c:pt idx="661" formatCode="0.0">
                  <c:v>67.099999999999881</c:v>
                </c:pt>
                <c:pt idx="662" formatCode="0.0">
                  <c:v>67.199999999999875</c:v>
                </c:pt>
                <c:pt idx="663" formatCode="0.0">
                  <c:v>67.299999999999869</c:v>
                </c:pt>
                <c:pt idx="664" formatCode="0.0">
                  <c:v>67.399999999999864</c:v>
                </c:pt>
                <c:pt idx="665" formatCode="0.0">
                  <c:v>67.499999999999858</c:v>
                </c:pt>
                <c:pt idx="666" formatCode="0.0">
                  <c:v>67.599999999999852</c:v>
                </c:pt>
                <c:pt idx="667" formatCode="0.0">
                  <c:v>67.699999999999847</c:v>
                </c:pt>
                <c:pt idx="668" formatCode="0.0">
                  <c:v>67.799999999999841</c:v>
                </c:pt>
                <c:pt idx="669" formatCode="0.0">
                  <c:v>67.899999999999835</c:v>
                </c:pt>
                <c:pt idx="670" formatCode="0.0">
                  <c:v>67.999999999999829</c:v>
                </c:pt>
                <c:pt idx="671" formatCode="0.0">
                  <c:v>68.099999999999824</c:v>
                </c:pt>
                <c:pt idx="672" formatCode="0.0">
                  <c:v>68.199999999999818</c:v>
                </c:pt>
                <c:pt idx="673" formatCode="0.0">
                  <c:v>68.299999999999812</c:v>
                </c:pt>
                <c:pt idx="674" formatCode="0.0">
                  <c:v>68.399999999999807</c:v>
                </c:pt>
                <c:pt idx="675" formatCode="0.0">
                  <c:v>68.499999999999801</c:v>
                </c:pt>
                <c:pt idx="676" formatCode="0.0">
                  <c:v>68.599999999999795</c:v>
                </c:pt>
                <c:pt idx="677" formatCode="0.0">
                  <c:v>68.69999999999979</c:v>
                </c:pt>
                <c:pt idx="678" formatCode="0.0">
                  <c:v>68.799999999999784</c:v>
                </c:pt>
                <c:pt idx="679" formatCode="0.0">
                  <c:v>68.899999999999778</c:v>
                </c:pt>
                <c:pt idx="680" formatCode="0.0">
                  <c:v>68.999999999999773</c:v>
                </c:pt>
                <c:pt idx="681" formatCode="0.0">
                  <c:v>69.099999999999767</c:v>
                </c:pt>
                <c:pt idx="682" formatCode="0.0">
                  <c:v>69.199999999999761</c:v>
                </c:pt>
                <c:pt idx="683" formatCode="0.0">
                  <c:v>69.299999999999756</c:v>
                </c:pt>
                <c:pt idx="684" formatCode="0.0">
                  <c:v>69.39999999999975</c:v>
                </c:pt>
                <c:pt idx="685" formatCode="0.0">
                  <c:v>69.499999999999744</c:v>
                </c:pt>
                <c:pt idx="686" formatCode="0.0">
                  <c:v>69.599999999999739</c:v>
                </c:pt>
                <c:pt idx="687" formatCode="0.0">
                  <c:v>69.699999999999733</c:v>
                </c:pt>
                <c:pt idx="688" formatCode="0.0">
                  <c:v>69.799999999999727</c:v>
                </c:pt>
                <c:pt idx="689" formatCode="0.0">
                  <c:v>69.899999999999721</c:v>
                </c:pt>
                <c:pt idx="690" formatCode="0.0">
                  <c:v>69.999999999999716</c:v>
                </c:pt>
                <c:pt idx="691" formatCode="0.0">
                  <c:v>70.09999999999971</c:v>
                </c:pt>
                <c:pt idx="692" formatCode="0.0">
                  <c:v>70.199999999999704</c:v>
                </c:pt>
                <c:pt idx="693" formatCode="0.0">
                  <c:v>70.299999999999699</c:v>
                </c:pt>
                <c:pt idx="694" formatCode="0.0">
                  <c:v>70.399999999999693</c:v>
                </c:pt>
                <c:pt idx="695" formatCode="0.0">
                  <c:v>70.499999999999687</c:v>
                </c:pt>
                <c:pt idx="696" formatCode="0.0">
                  <c:v>70.599999999999682</c:v>
                </c:pt>
                <c:pt idx="697" formatCode="0.0">
                  <c:v>70.699999999999676</c:v>
                </c:pt>
                <c:pt idx="698" formatCode="0.0">
                  <c:v>70.79999999999967</c:v>
                </c:pt>
                <c:pt idx="699" formatCode="0.0">
                  <c:v>70.899999999999665</c:v>
                </c:pt>
                <c:pt idx="700" formatCode="0.0">
                  <c:v>70.999999999999659</c:v>
                </c:pt>
                <c:pt idx="701" formatCode="0.0">
                  <c:v>71.099999999999653</c:v>
                </c:pt>
                <c:pt idx="702" formatCode="0.0">
                  <c:v>71.199999999999648</c:v>
                </c:pt>
                <c:pt idx="703" formatCode="0.0">
                  <c:v>71.299999999999642</c:v>
                </c:pt>
                <c:pt idx="704" formatCode="0.0">
                  <c:v>71.399999999999636</c:v>
                </c:pt>
                <c:pt idx="705" formatCode="0.0">
                  <c:v>71.499999999999631</c:v>
                </c:pt>
                <c:pt idx="706" formatCode="0.0">
                  <c:v>71.599999999999625</c:v>
                </c:pt>
                <c:pt idx="707" formatCode="0.0">
                  <c:v>71.699999999999619</c:v>
                </c:pt>
                <c:pt idx="708" formatCode="0.0">
                  <c:v>71.799999999999613</c:v>
                </c:pt>
                <c:pt idx="709" formatCode="0.0">
                  <c:v>71.899999999999608</c:v>
                </c:pt>
                <c:pt idx="710" formatCode="0.0">
                  <c:v>71.999999999999602</c:v>
                </c:pt>
                <c:pt idx="711" formatCode="0.0">
                  <c:v>72.099999999999596</c:v>
                </c:pt>
                <c:pt idx="712" formatCode="0.0">
                  <c:v>72.199999999999591</c:v>
                </c:pt>
                <c:pt idx="713" formatCode="0.0">
                  <c:v>72.299999999999585</c:v>
                </c:pt>
                <c:pt idx="714" formatCode="0.0">
                  <c:v>72.399999999999579</c:v>
                </c:pt>
                <c:pt idx="715" formatCode="0.0">
                  <c:v>72.499999999999574</c:v>
                </c:pt>
                <c:pt idx="716" formatCode="0.0">
                  <c:v>72.599999999999568</c:v>
                </c:pt>
                <c:pt idx="717" formatCode="0.0">
                  <c:v>72.699999999999562</c:v>
                </c:pt>
                <c:pt idx="718" formatCode="0.0">
                  <c:v>72.799999999999557</c:v>
                </c:pt>
                <c:pt idx="719" formatCode="0.0">
                  <c:v>72.899999999999551</c:v>
                </c:pt>
                <c:pt idx="720" formatCode="0.0">
                  <c:v>72.999999999999545</c:v>
                </c:pt>
                <c:pt idx="721" formatCode="0.0">
                  <c:v>73.09999999999954</c:v>
                </c:pt>
                <c:pt idx="722" formatCode="0.0">
                  <c:v>73.199999999999534</c:v>
                </c:pt>
                <c:pt idx="723" formatCode="0.0">
                  <c:v>73.299999999999528</c:v>
                </c:pt>
                <c:pt idx="724" formatCode="0.0">
                  <c:v>73.399999999999523</c:v>
                </c:pt>
                <c:pt idx="725" formatCode="0.0">
                  <c:v>73.499999999999517</c:v>
                </c:pt>
                <c:pt idx="726" formatCode="0.0">
                  <c:v>73.599999999999511</c:v>
                </c:pt>
                <c:pt idx="727" formatCode="0.0">
                  <c:v>73.699999999999505</c:v>
                </c:pt>
                <c:pt idx="728" formatCode="0.0">
                  <c:v>73.7999999999995</c:v>
                </c:pt>
                <c:pt idx="729" formatCode="0.0">
                  <c:v>73.899999999999494</c:v>
                </c:pt>
                <c:pt idx="730" formatCode="0.0">
                  <c:v>73.999999999999488</c:v>
                </c:pt>
                <c:pt idx="731" formatCode="0.0">
                  <c:v>74.099999999999483</c:v>
                </c:pt>
                <c:pt idx="732" formatCode="0.0">
                  <c:v>74.199999999999477</c:v>
                </c:pt>
                <c:pt idx="733" formatCode="0.0">
                  <c:v>74.299999999999471</c:v>
                </c:pt>
                <c:pt idx="734" formatCode="0.0">
                  <c:v>74.399999999999466</c:v>
                </c:pt>
                <c:pt idx="735" formatCode="0.0">
                  <c:v>74.49999999999946</c:v>
                </c:pt>
                <c:pt idx="736" formatCode="0.0">
                  <c:v>74.599999999999454</c:v>
                </c:pt>
                <c:pt idx="737" formatCode="0.0">
                  <c:v>74.699999999999449</c:v>
                </c:pt>
                <c:pt idx="738" formatCode="0.0">
                  <c:v>74.799999999999443</c:v>
                </c:pt>
                <c:pt idx="739" formatCode="0.0">
                  <c:v>74.899999999999437</c:v>
                </c:pt>
                <c:pt idx="740" formatCode="0.0">
                  <c:v>74.999999999999432</c:v>
                </c:pt>
                <c:pt idx="741" formatCode="0.0">
                  <c:v>75.099999999999426</c:v>
                </c:pt>
                <c:pt idx="742" formatCode="0.0">
                  <c:v>75.19999999999942</c:v>
                </c:pt>
                <c:pt idx="743" formatCode="0.0">
                  <c:v>75.299999999999415</c:v>
                </c:pt>
                <c:pt idx="744" formatCode="0.0">
                  <c:v>75.399999999999409</c:v>
                </c:pt>
                <c:pt idx="745" formatCode="0.0">
                  <c:v>75.499999999999403</c:v>
                </c:pt>
                <c:pt idx="746" formatCode="0.0">
                  <c:v>75.599999999999397</c:v>
                </c:pt>
                <c:pt idx="747" formatCode="0.0">
                  <c:v>75.699999999999392</c:v>
                </c:pt>
                <c:pt idx="748" formatCode="0.0">
                  <c:v>75.799999999999386</c:v>
                </c:pt>
                <c:pt idx="749" formatCode="0.0">
                  <c:v>75.89999999999938</c:v>
                </c:pt>
                <c:pt idx="750" formatCode="0.0">
                  <c:v>75.999999999999375</c:v>
                </c:pt>
                <c:pt idx="751" formatCode="0.0">
                  <c:v>76.099999999999369</c:v>
                </c:pt>
                <c:pt idx="752" formatCode="0.0">
                  <c:v>76.199999999999363</c:v>
                </c:pt>
                <c:pt idx="753" formatCode="0.0">
                  <c:v>76.299999999999358</c:v>
                </c:pt>
                <c:pt idx="754" formatCode="0.0">
                  <c:v>76.399999999999352</c:v>
                </c:pt>
                <c:pt idx="755" formatCode="0.0">
                  <c:v>76.499999999999346</c:v>
                </c:pt>
                <c:pt idx="756" formatCode="0.0">
                  <c:v>76.599999999999341</c:v>
                </c:pt>
                <c:pt idx="757" formatCode="0.0">
                  <c:v>76.699999999999335</c:v>
                </c:pt>
                <c:pt idx="758" formatCode="0.0">
                  <c:v>76.799999999999329</c:v>
                </c:pt>
                <c:pt idx="759" formatCode="0.0">
                  <c:v>76.899999999999324</c:v>
                </c:pt>
                <c:pt idx="760" formatCode="0.0">
                  <c:v>76.999999999999318</c:v>
                </c:pt>
                <c:pt idx="761" formatCode="0.0">
                  <c:v>77.099999999999312</c:v>
                </c:pt>
                <c:pt idx="762" formatCode="0.0">
                  <c:v>77.199999999999307</c:v>
                </c:pt>
                <c:pt idx="763" formatCode="0.0">
                  <c:v>77.299999999999301</c:v>
                </c:pt>
                <c:pt idx="764" formatCode="0.0">
                  <c:v>77.399999999999295</c:v>
                </c:pt>
                <c:pt idx="765" formatCode="0.0">
                  <c:v>77.499999999999289</c:v>
                </c:pt>
                <c:pt idx="766" formatCode="0.0">
                  <c:v>77.599999999999284</c:v>
                </c:pt>
                <c:pt idx="767" formatCode="0.0">
                  <c:v>77.699999999999278</c:v>
                </c:pt>
                <c:pt idx="768" formatCode="0.0">
                  <c:v>77.799999999999272</c:v>
                </c:pt>
                <c:pt idx="769" formatCode="0.0">
                  <c:v>77.899999999999267</c:v>
                </c:pt>
                <c:pt idx="770" formatCode="0.0">
                  <c:v>77.999999999999261</c:v>
                </c:pt>
                <c:pt idx="771" formatCode="0.0">
                  <c:v>78.099999999999255</c:v>
                </c:pt>
                <c:pt idx="772" formatCode="0.0">
                  <c:v>78.19999999999925</c:v>
                </c:pt>
                <c:pt idx="773" formatCode="0.0">
                  <c:v>78.299999999999244</c:v>
                </c:pt>
                <c:pt idx="774" formatCode="0.0">
                  <c:v>78.399999999999238</c:v>
                </c:pt>
                <c:pt idx="775" formatCode="0.0">
                  <c:v>78.499999999999233</c:v>
                </c:pt>
                <c:pt idx="776" formatCode="0.0">
                  <c:v>78.599999999999227</c:v>
                </c:pt>
                <c:pt idx="777" formatCode="0.0">
                  <c:v>78.699999999999221</c:v>
                </c:pt>
                <c:pt idx="778" formatCode="0.0">
                  <c:v>78.799999999999216</c:v>
                </c:pt>
                <c:pt idx="779" formatCode="0.0">
                  <c:v>78.89999999999921</c:v>
                </c:pt>
                <c:pt idx="780" formatCode="0.0">
                  <c:v>78.999999999999204</c:v>
                </c:pt>
                <c:pt idx="781" formatCode="0.0">
                  <c:v>79.099999999999199</c:v>
                </c:pt>
                <c:pt idx="782" formatCode="0.0">
                  <c:v>79.199999999999193</c:v>
                </c:pt>
                <c:pt idx="783" formatCode="0.0">
                  <c:v>79.299999999999187</c:v>
                </c:pt>
                <c:pt idx="784" formatCode="0.0">
                  <c:v>79.399999999999181</c:v>
                </c:pt>
                <c:pt idx="785" formatCode="0.0">
                  <c:v>79.499999999999176</c:v>
                </c:pt>
                <c:pt idx="786" formatCode="0.0">
                  <c:v>79.59999999999917</c:v>
                </c:pt>
                <c:pt idx="787" formatCode="0.0">
                  <c:v>79.699999999999164</c:v>
                </c:pt>
                <c:pt idx="788" formatCode="0.0">
                  <c:v>79.799999999999159</c:v>
                </c:pt>
                <c:pt idx="789" formatCode="0.0">
                  <c:v>79.899999999999153</c:v>
                </c:pt>
                <c:pt idx="790" formatCode="0.0">
                  <c:v>79.999999999999147</c:v>
                </c:pt>
                <c:pt idx="791" formatCode="0.0">
                  <c:v>80.099999999999142</c:v>
                </c:pt>
                <c:pt idx="792" formatCode="0.0">
                  <c:v>80.199999999999136</c:v>
                </c:pt>
                <c:pt idx="793" formatCode="0.0">
                  <c:v>80.29999999999913</c:v>
                </c:pt>
                <c:pt idx="794" formatCode="0.0">
                  <c:v>80.399999999999125</c:v>
                </c:pt>
                <c:pt idx="795" formatCode="0.0">
                  <c:v>80.499999999999119</c:v>
                </c:pt>
                <c:pt idx="796" formatCode="0.0">
                  <c:v>80.599999999999113</c:v>
                </c:pt>
                <c:pt idx="797" formatCode="0.0">
                  <c:v>80.699999999999108</c:v>
                </c:pt>
                <c:pt idx="798" formatCode="0.0">
                  <c:v>80.799999999999102</c:v>
                </c:pt>
                <c:pt idx="799" formatCode="0.0">
                  <c:v>80.899999999999096</c:v>
                </c:pt>
                <c:pt idx="800" formatCode="0.0">
                  <c:v>80.999999999999091</c:v>
                </c:pt>
                <c:pt idx="801" formatCode="0.0">
                  <c:v>81.099999999999085</c:v>
                </c:pt>
                <c:pt idx="802" formatCode="0.0">
                  <c:v>81.199999999999079</c:v>
                </c:pt>
                <c:pt idx="803" formatCode="0.0">
                  <c:v>81.299999999999073</c:v>
                </c:pt>
                <c:pt idx="804" formatCode="0.0">
                  <c:v>81.399999999999068</c:v>
                </c:pt>
                <c:pt idx="805" formatCode="0.0">
                  <c:v>81.499999999999062</c:v>
                </c:pt>
                <c:pt idx="806" formatCode="0.0">
                  <c:v>81.599999999999056</c:v>
                </c:pt>
                <c:pt idx="807" formatCode="0.0">
                  <c:v>81.699999999999051</c:v>
                </c:pt>
                <c:pt idx="808" formatCode="0.0">
                  <c:v>81.799999999999045</c:v>
                </c:pt>
                <c:pt idx="809" formatCode="0.0">
                  <c:v>81.899999999999039</c:v>
                </c:pt>
                <c:pt idx="810" formatCode="0.0">
                  <c:v>81.999999999999034</c:v>
                </c:pt>
                <c:pt idx="811" formatCode="0.0">
                  <c:v>82.099999999999028</c:v>
                </c:pt>
                <c:pt idx="812" formatCode="0.0">
                  <c:v>82.199999999999022</c:v>
                </c:pt>
                <c:pt idx="813" formatCode="0.0">
                  <c:v>82.299999999999017</c:v>
                </c:pt>
                <c:pt idx="814" formatCode="0.0">
                  <c:v>82.399999999999011</c:v>
                </c:pt>
                <c:pt idx="815" formatCode="0.0">
                  <c:v>82.499999999999005</c:v>
                </c:pt>
                <c:pt idx="816" formatCode="0.0">
                  <c:v>82.599999999999</c:v>
                </c:pt>
                <c:pt idx="817" formatCode="0.0">
                  <c:v>82.699999999998994</c:v>
                </c:pt>
                <c:pt idx="818" formatCode="0.0">
                  <c:v>82.799999999998988</c:v>
                </c:pt>
                <c:pt idx="819" formatCode="0.0">
                  <c:v>82.899999999998983</c:v>
                </c:pt>
                <c:pt idx="820" formatCode="0.0">
                  <c:v>82.999999999998977</c:v>
                </c:pt>
                <c:pt idx="821" formatCode="0.0">
                  <c:v>83.099999999998971</c:v>
                </c:pt>
                <c:pt idx="822" formatCode="0.0">
                  <c:v>83.199999999998965</c:v>
                </c:pt>
                <c:pt idx="823" formatCode="0.0">
                  <c:v>83.29999999999896</c:v>
                </c:pt>
                <c:pt idx="824" formatCode="0.0">
                  <c:v>83.399999999998954</c:v>
                </c:pt>
                <c:pt idx="825" formatCode="0.0">
                  <c:v>83.499999999998948</c:v>
                </c:pt>
                <c:pt idx="826" formatCode="0.0">
                  <c:v>83.599999999998943</c:v>
                </c:pt>
                <c:pt idx="827" formatCode="0.0">
                  <c:v>83.699999999998937</c:v>
                </c:pt>
                <c:pt idx="828" formatCode="0.0">
                  <c:v>83.799999999998931</c:v>
                </c:pt>
                <c:pt idx="829" formatCode="0.0">
                  <c:v>83.899999999998926</c:v>
                </c:pt>
                <c:pt idx="830" formatCode="0.0">
                  <c:v>83.99999999999892</c:v>
                </c:pt>
                <c:pt idx="831" formatCode="0.0">
                  <c:v>84.099999999998914</c:v>
                </c:pt>
                <c:pt idx="832" formatCode="0.0">
                  <c:v>84.199999999998909</c:v>
                </c:pt>
                <c:pt idx="833" formatCode="0.0">
                  <c:v>84.299999999998903</c:v>
                </c:pt>
                <c:pt idx="834" formatCode="0.0">
                  <c:v>84.399999999998897</c:v>
                </c:pt>
                <c:pt idx="835" formatCode="0.0">
                  <c:v>84.499999999998892</c:v>
                </c:pt>
                <c:pt idx="836" formatCode="0.0">
                  <c:v>84.599999999998886</c:v>
                </c:pt>
                <c:pt idx="837" formatCode="0.0">
                  <c:v>84.69999999999888</c:v>
                </c:pt>
                <c:pt idx="838" formatCode="0.0">
                  <c:v>84.799999999998875</c:v>
                </c:pt>
                <c:pt idx="839" formatCode="0.0">
                  <c:v>84.899999999998869</c:v>
                </c:pt>
                <c:pt idx="840" formatCode="0.0">
                  <c:v>84.999999999998863</c:v>
                </c:pt>
                <c:pt idx="841" formatCode="0.0">
                  <c:v>85.099999999998857</c:v>
                </c:pt>
                <c:pt idx="842" formatCode="0.0">
                  <c:v>85.199999999998852</c:v>
                </c:pt>
                <c:pt idx="843" formatCode="0.0">
                  <c:v>85.299999999998846</c:v>
                </c:pt>
                <c:pt idx="844" formatCode="0.0">
                  <c:v>85.39999999999884</c:v>
                </c:pt>
                <c:pt idx="845" formatCode="0.0">
                  <c:v>85.499999999998835</c:v>
                </c:pt>
                <c:pt idx="846" formatCode="0.0">
                  <c:v>85.599999999998829</c:v>
                </c:pt>
                <c:pt idx="847" formatCode="0.0">
                  <c:v>85.699999999998823</c:v>
                </c:pt>
                <c:pt idx="848" formatCode="0.0">
                  <c:v>85.799999999998818</c:v>
                </c:pt>
                <c:pt idx="849" formatCode="0.0">
                  <c:v>85.899999999998812</c:v>
                </c:pt>
                <c:pt idx="850" formatCode="0.0">
                  <c:v>85.999999999998806</c:v>
                </c:pt>
                <c:pt idx="851" formatCode="0.0">
                  <c:v>86.099999999998801</c:v>
                </c:pt>
                <c:pt idx="852" formatCode="0.0">
                  <c:v>86.199999999998795</c:v>
                </c:pt>
                <c:pt idx="853" formatCode="0.0">
                  <c:v>86.299999999998789</c:v>
                </c:pt>
                <c:pt idx="854" formatCode="0.0">
                  <c:v>86.399999999998784</c:v>
                </c:pt>
                <c:pt idx="855" formatCode="0.0">
                  <c:v>86.499999999998778</c:v>
                </c:pt>
                <c:pt idx="856" formatCode="0.0">
                  <c:v>86.599999999998772</c:v>
                </c:pt>
                <c:pt idx="857" formatCode="0.0">
                  <c:v>86.699999999998766</c:v>
                </c:pt>
                <c:pt idx="858" formatCode="0.0">
                  <c:v>86.799999999998761</c:v>
                </c:pt>
                <c:pt idx="859" formatCode="0.0">
                  <c:v>86.899999999998755</c:v>
                </c:pt>
                <c:pt idx="860" formatCode="0.0">
                  <c:v>86.999999999998749</c:v>
                </c:pt>
                <c:pt idx="861" formatCode="0.0">
                  <c:v>87.099999999998744</c:v>
                </c:pt>
                <c:pt idx="862" formatCode="0.0">
                  <c:v>87.199999999998738</c:v>
                </c:pt>
                <c:pt idx="863" formatCode="0.0">
                  <c:v>87.299999999998732</c:v>
                </c:pt>
                <c:pt idx="864" formatCode="0.0">
                  <c:v>87.399999999998727</c:v>
                </c:pt>
                <c:pt idx="865" formatCode="0.0">
                  <c:v>87.499999999998721</c:v>
                </c:pt>
                <c:pt idx="866" formatCode="0.0">
                  <c:v>87.599999999998715</c:v>
                </c:pt>
                <c:pt idx="867" formatCode="0.0">
                  <c:v>87.69999999999871</c:v>
                </c:pt>
                <c:pt idx="868" formatCode="0.0">
                  <c:v>87.799999999998704</c:v>
                </c:pt>
                <c:pt idx="869" formatCode="0.0">
                  <c:v>87.899999999998698</c:v>
                </c:pt>
                <c:pt idx="870" formatCode="0.0">
                  <c:v>87.999999999998693</c:v>
                </c:pt>
                <c:pt idx="871" formatCode="0.0">
                  <c:v>88.099999999998687</c:v>
                </c:pt>
                <c:pt idx="872" formatCode="0.0">
                  <c:v>88.199999999998681</c:v>
                </c:pt>
                <c:pt idx="873" formatCode="0.0">
                  <c:v>88.299999999998676</c:v>
                </c:pt>
                <c:pt idx="874" formatCode="0.0">
                  <c:v>88.39999999999867</c:v>
                </c:pt>
                <c:pt idx="875" formatCode="0.0">
                  <c:v>88.499999999998664</c:v>
                </c:pt>
                <c:pt idx="876" formatCode="0.0">
                  <c:v>88.599999999998658</c:v>
                </c:pt>
                <c:pt idx="877" formatCode="0.0">
                  <c:v>88.699999999998653</c:v>
                </c:pt>
                <c:pt idx="878" formatCode="0.0">
                  <c:v>88.799999999998647</c:v>
                </c:pt>
                <c:pt idx="879" formatCode="0.0">
                  <c:v>88.899999999998641</c:v>
                </c:pt>
                <c:pt idx="880" formatCode="0.0">
                  <c:v>88.999999999998636</c:v>
                </c:pt>
                <c:pt idx="881" formatCode="0.0">
                  <c:v>89.09999999999863</c:v>
                </c:pt>
                <c:pt idx="882" formatCode="0.0">
                  <c:v>89.199999999998624</c:v>
                </c:pt>
                <c:pt idx="883" formatCode="0.0">
                  <c:v>89.299999999998619</c:v>
                </c:pt>
                <c:pt idx="884" formatCode="0.0">
                  <c:v>89.399999999998613</c:v>
                </c:pt>
                <c:pt idx="885" formatCode="0.0">
                  <c:v>89.499999999998607</c:v>
                </c:pt>
                <c:pt idx="886" formatCode="0.0">
                  <c:v>89.599999999998602</c:v>
                </c:pt>
                <c:pt idx="887" formatCode="0.0">
                  <c:v>89.699999999998596</c:v>
                </c:pt>
                <c:pt idx="888" formatCode="0.0">
                  <c:v>89.79999999999859</c:v>
                </c:pt>
                <c:pt idx="889" formatCode="0.0">
                  <c:v>89.899999999998585</c:v>
                </c:pt>
                <c:pt idx="890" formatCode="0.0">
                  <c:v>89.999999999998579</c:v>
                </c:pt>
                <c:pt idx="891" formatCode="0.0">
                  <c:v>90.099999999998573</c:v>
                </c:pt>
                <c:pt idx="892" formatCode="0.0">
                  <c:v>90.199999999998568</c:v>
                </c:pt>
                <c:pt idx="893" formatCode="0.0">
                  <c:v>90.299999999998562</c:v>
                </c:pt>
                <c:pt idx="894" formatCode="0.0">
                  <c:v>90.399999999998556</c:v>
                </c:pt>
                <c:pt idx="895" formatCode="0.0">
                  <c:v>90.49999999999855</c:v>
                </c:pt>
                <c:pt idx="896" formatCode="0.0">
                  <c:v>90.599999999998545</c:v>
                </c:pt>
                <c:pt idx="897" formatCode="0.0">
                  <c:v>90.699999999998539</c:v>
                </c:pt>
                <c:pt idx="898" formatCode="0.0">
                  <c:v>90.799999999998533</c:v>
                </c:pt>
                <c:pt idx="899" formatCode="0.0">
                  <c:v>90.899999999998528</c:v>
                </c:pt>
                <c:pt idx="900" formatCode="0.0">
                  <c:v>90.999999999998522</c:v>
                </c:pt>
                <c:pt idx="901" formatCode="0.0">
                  <c:v>91.099999999998516</c:v>
                </c:pt>
                <c:pt idx="902" formatCode="0.0">
                  <c:v>91.199999999998511</c:v>
                </c:pt>
                <c:pt idx="903" formatCode="0.0">
                  <c:v>91.299999999998505</c:v>
                </c:pt>
                <c:pt idx="904" formatCode="0.0">
                  <c:v>91.399999999998499</c:v>
                </c:pt>
                <c:pt idx="905" formatCode="0.0">
                  <c:v>91.499999999998494</c:v>
                </c:pt>
                <c:pt idx="906" formatCode="0.0">
                  <c:v>91.599999999998488</c:v>
                </c:pt>
                <c:pt idx="907" formatCode="0.0">
                  <c:v>91.699999999998482</c:v>
                </c:pt>
                <c:pt idx="908" formatCode="0.0">
                  <c:v>91.799999999998477</c:v>
                </c:pt>
                <c:pt idx="909" formatCode="0.0">
                  <c:v>91.899999999998471</c:v>
                </c:pt>
                <c:pt idx="910" formatCode="0.0">
                  <c:v>91.999999999998465</c:v>
                </c:pt>
                <c:pt idx="911" formatCode="0.0">
                  <c:v>92.09999999999846</c:v>
                </c:pt>
                <c:pt idx="912" formatCode="0.0">
                  <c:v>92.199999999998454</c:v>
                </c:pt>
                <c:pt idx="913" formatCode="0.0">
                  <c:v>92.299999999998448</c:v>
                </c:pt>
                <c:pt idx="914" formatCode="0.0">
                  <c:v>92.399999999998442</c:v>
                </c:pt>
                <c:pt idx="915" formatCode="0.0">
                  <c:v>92.499999999998437</c:v>
                </c:pt>
                <c:pt idx="916" formatCode="0.0">
                  <c:v>92.599999999998431</c:v>
                </c:pt>
                <c:pt idx="917" formatCode="0.0">
                  <c:v>92.699999999998425</c:v>
                </c:pt>
                <c:pt idx="918" formatCode="0.0">
                  <c:v>92.79999999999842</c:v>
                </c:pt>
                <c:pt idx="919" formatCode="0.0">
                  <c:v>92.899999999998414</c:v>
                </c:pt>
                <c:pt idx="920" formatCode="0.0">
                  <c:v>92.999999999998408</c:v>
                </c:pt>
                <c:pt idx="921" formatCode="0.0">
                  <c:v>93.099999999998403</c:v>
                </c:pt>
                <c:pt idx="922" formatCode="0.0">
                  <c:v>93.199999999998397</c:v>
                </c:pt>
                <c:pt idx="923" formatCode="0.0">
                  <c:v>93.299999999998391</c:v>
                </c:pt>
                <c:pt idx="924" formatCode="0.0">
                  <c:v>93.399999999998386</c:v>
                </c:pt>
                <c:pt idx="925" formatCode="0.0">
                  <c:v>93.49999999999838</c:v>
                </c:pt>
                <c:pt idx="926" formatCode="0.0">
                  <c:v>93.599999999998374</c:v>
                </c:pt>
                <c:pt idx="927" formatCode="0.0">
                  <c:v>93.699999999998369</c:v>
                </c:pt>
                <c:pt idx="928" formatCode="0.0">
                  <c:v>93.799999999998363</c:v>
                </c:pt>
                <c:pt idx="929" formatCode="0.0">
                  <c:v>93.899999999998357</c:v>
                </c:pt>
                <c:pt idx="930" formatCode="0.0">
                  <c:v>93.999999999998352</c:v>
                </c:pt>
                <c:pt idx="931" formatCode="0.0">
                  <c:v>94.099999999998346</c:v>
                </c:pt>
                <c:pt idx="932" formatCode="0.0">
                  <c:v>94.19999999999834</c:v>
                </c:pt>
                <c:pt idx="933" formatCode="0.0">
                  <c:v>94.299999999998334</c:v>
                </c:pt>
                <c:pt idx="934" formatCode="0.0">
                  <c:v>94.399999999998329</c:v>
                </c:pt>
                <c:pt idx="935" formatCode="0.0">
                  <c:v>94.499999999998323</c:v>
                </c:pt>
                <c:pt idx="936" formatCode="0.0">
                  <c:v>94.599999999998317</c:v>
                </c:pt>
                <c:pt idx="937" formatCode="0.0">
                  <c:v>94.699999999998312</c:v>
                </c:pt>
                <c:pt idx="938" formatCode="0.0">
                  <c:v>94.799999999998306</c:v>
                </c:pt>
                <c:pt idx="939" formatCode="0.0">
                  <c:v>94.8999999999983</c:v>
                </c:pt>
                <c:pt idx="940" formatCode="0.0">
                  <c:v>94.999999999998295</c:v>
                </c:pt>
                <c:pt idx="941" formatCode="0.0">
                  <c:v>95.099999999998289</c:v>
                </c:pt>
                <c:pt idx="942" formatCode="0.0">
                  <c:v>95.199999999998283</c:v>
                </c:pt>
                <c:pt idx="943" formatCode="0.0">
                  <c:v>95.299999999998278</c:v>
                </c:pt>
                <c:pt idx="944" formatCode="0.0">
                  <c:v>95.399999999998272</c:v>
                </c:pt>
                <c:pt idx="945" formatCode="0.0">
                  <c:v>95.499999999998266</c:v>
                </c:pt>
                <c:pt idx="946" formatCode="0.0">
                  <c:v>95.599999999998261</c:v>
                </c:pt>
                <c:pt idx="947" formatCode="0.0">
                  <c:v>95.699999999998255</c:v>
                </c:pt>
                <c:pt idx="948" formatCode="0.0">
                  <c:v>95.799999999998249</c:v>
                </c:pt>
                <c:pt idx="949" formatCode="0.0">
                  <c:v>95.899999999998244</c:v>
                </c:pt>
                <c:pt idx="950" formatCode="0.0">
                  <c:v>95.999999999998238</c:v>
                </c:pt>
                <c:pt idx="951" formatCode="0.0">
                  <c:v>96.099999999998232</c:v>
                </c:pt>
                <c:pt idx="952" formatCode="0.0">
                  <c:v>96.199999999998226</c:v>
                </c:pt>
                <c:pt idx="953" formatCode="0.0">
                  <c:v>96.299999999998221</c:v>
                </c:pt>
                <c:pt idx="954" formatCode="0.0">
                  <c:v>96.399999999998215</c:v>
                </c:pt>
                <c:pt idx="955" formatCode="0.0">
                  <c:v>96.499999999998209</c:v>
                </c:pt>
                <c:pt idx="956" formatCode="0.0">
                  <c:v>96.599999999998204</c:v>
                </c:pt>
                <c:pt idx="957" formatCode="0.0">
                  <c:v>96.699999999998198</c:v>
                </c:pt>
                <c:pt idx="958" formatCode="0.0">
                  <c:v>96.799999999998192</c:v>
                </c:pt>
                <c:pt idx="959" formatCode="0.0">
                  <c:v>96.899999999998187</c:v>
                </c:pt>
                <c:pt idx="960" formatCode="0.0">
                  <c:v>96.999999999998181</c:v>
                </c:pt>
                <c:pt idx="961" formatCode="0.0">
                  <c:v>97.099999999998175</c:v>
                </c:pt>
                <c:pt idx="962" formatCode="0.0">
                  <c:v>97.19999999999817</c:v>
                </c:pt>
                <c:pt idx="963" formatCode="0.0">
                  <c:v>97.299999999998164</c:v>
                </c:pt>
                <c:pt idx="964" formatCode="0.0">
                  <c:v>97.399999999998158</c:v>
                </c:pt>
                <c:pt idx="965" formatCode="0.0">
                  <c:v>97.499999999998153</c:v>
                </c:pt>
                <c:pt idx="966" formatCode="0.0">
                  <c:v>97.599999999998147</c:v>
                </c:pt>
                <c:pt idx="967" formatCode="0.0">
                  <c:v>97.699999999998141</c:v>
                </c:pt>
                <c:pt idx="968" formatCode="0.0">
                  <c:v>97.799999999998136</c:v>
                </c:pt>
                <c:pt idx="969" formatCode="0.0">
                  <c:v>97.89999999999813</c:v>
                </c:pt>
                <c:pt idx="970" formatCode="0.0">
                  <c:v>97.999999999998124</c:v>
                </c:pt>
                <c:pt idx="971" formatCode="0.0">
                  <c:v>98.099999999998118</c:v>
                </c:pt>
                <c:pt idx="972" formatCode="0.0">
                  <c:v>98.199999999998113</c:v>
                </c:pt>
                <c:pt idx="973" formatCode="0.0">
                  <c:v>98.299999999998107</c:v>
                </c:pt>
                <c:pt idx="974" formatCode="0.0">
                  <c:v>98.399999999998101</c:v>
                </c:pt>
                <c:pt idx="975" formatCode="0.0">
                  <c:v>98.499999999998096</c:v>
                </c:pt>
                <c:pt idx="976" formatCode="0.0">
                  <c:v>98.59999999999809</c:v>
                </c:pt>
                <c:pt idx="977" formatCode="0.0">
                  <c:v>98.699999999998084</c:v>
                </c:pt>
                <c:pt idx="978" formatCode="0.0">
                  <c:v>98.799999999998079</c:v>
                </c:pt>
                <c:pt idx="979" formatCode="0.0">
                  <c:v>98.899999999998073</c:v>
                </c:pt>
                <c:pt idx="980" formatCode="0.0">
                  <c:v>98.999999999998067</c:v>
                </c:pt>
                <c:pt idx="981" formatCode="0.0">
                  <c:v>99.099999999998062</c:v>
                </c:pt>
                <c:pt idx="982" formatCode="0.0">
                  <c:v>99.199999999998056</c:v>
                </c:pt>
                <c:pt idx="983" formatCode="0.0">
                  <c:v>99.29999999999805</c:v>
                </c:pt>
                <c:pt idx="984" formatCode="0.0">
                  <c:v>99.399999999998045</c:v>
                </c:pt>
                <c:pt idx="985" formatCode="0.0">
                  <c:v>99.499999999998039</c:v>
                </c:pt>
                <c:pt idx="986" formatCode="0.0">
                  <c:v>99.599999999998033</c:v>
                </c:pt>
                <c:pt idx="987" formatCode="0.0">
                  <c:v>99.699999999998028</c:v>
                </c:pt>
                <c:pt idx="988" formatCode="0.0">
                  <c:v>99.799999999998022</c:v>
                </c:pt>
                <c:pt idx="989" formatCode="0.0">
                  <c:v>99.899999999998016</c:v>
                </c:pt>
                <c:pt idx="990" formatCode="0.0">
                  <c:v>99.99999999999801</c:v>
                </c:pt>
                <c:pt idx="991" formatCode="0.0">
                  <c:v>100.099999999998</c:v>
                </c:pt>
                <c:pt idx="992" formatCode="0.0">
                  <c:v>100.199999999998</c:v>
                </c:pt>
                <c:pt idx="993" formatCode="0.0">
                  <c:v>100.29999999999799</c:v>
                </c:pt>
                <c:pt idx="994" formatCode="0.0">
                  <c:v>100.39999999999799</c:v>
                </c:pt>
                <c:pt idx="995" formatCode="0.0">
                  <c:v>100.49999999999798</c:v>
                </c:pt>
                <c:pt idx="996" formatCode="0.0">
                  <c:v>100.59999999999798</c:v>
                </c:pt>
                <c:pt idx="997" formatCode="0.0">
                  <c:v>100.69999999999797</c:v>
                </c:pt>
                <c:pt idx="998" formatCode="0.0">
                  <c:v>100.79999999999797</c:v>
                </c:pt>
                <c:pt idx="999" formatCode="0.0">
                  <c:v>100.89999999999796</c:v>
                </c:pt>
                <c:pt idx="1000" formatCode="0.0">
                  <c:v>100.99999999999795</c:v>
                </c:pt>
                <c:pt idx="1001" formatCode="0.0">
                  <c:v>101.09999999999795</c:v>
                </c:pt>
                <c:pt idx="1002" formatCode="0.0">
                  <c:v>101.19999999999794</c:v>
                </c:pt>
                <c:pt idx="1003" formatCode="0.0">
                  <c:v>101.29999999999794</c:v>
                </c:pt>
                <c:pt idx="1004" formatCode="0.0">
                  <c:v>101.39999999999793</c:v>
                </c:pt>
                <c:pt idx="1005" formatCode="0.0">
                  <c:v>101.49999999999793</c:v>
                </c:pt>
                <c:pt idx="1006" formatCode="0.0">
                  <c:v>101.59999999999792</c:v>
                </c:pt>
                <c:pt idx="1007" formatCode="0.0">
                  <c:v>101.69999999999791</c:v>
                </c:pt>
                <c:pt idx="1008" formatCode="0.0">
                  <c:v>101.79999999999791</c:v>
                </c:pt>
                <c:pt idx="1009" formatCode="0.0">
                  <c:v>101.8999999999979</c:v>
                </c:pt>
                <c:pt idx="1010" formatCode="0.0">
                  <c:v>101.9999999999979</c:v>
                </c:pt>
                <c:pt idx="1011" formatCode="0.0">
                  <c:v>102.09999999999789</c:v>
                </c:pt>
                <c:pt idx="1012" formatCode="0.0">
                  <c:v>102.19999999999789</c:v>
                </c:pt>
                <c:pt idx="1013" formatCode="0.0">
                  <c:v>102.29999999999788</c:v>
                </c:pt>
                <c:pt idx="1014" formatCode="0.0">
                  <c:v>102.39999999999787</c:v>
                </c:pt>
                <c:pt idx="1015" formatCode="0.0">
                  <c:v>102.49999999999787</c:v>
                </c:pt>
                <c:pt idx="1016" formatCode="0.0">
                  <c:v>102.59999999999786</c:v>
                </c:pt>
                <c:pt idx="1017" formatCode="0.0">
                  <c:v>102.69999999999786</c:v>
                </c:pt>
                <c:pt idx="1018" formatCode="0.0">
                  <c:v>102.79999999999785</c:v>
                </c:pt>
                <c:pt idx="1019" formatCode="0.0">
                  <c:v>102.89999999999785</c:v>
                </c:pt>
                <c:pt idx="1020" formatCode="0.0">
                  <c:v>102.99999999999784</c:v>
                </c:pt>
                <c:pt idx="1021" formatCode="0.0">
                  <c:v>103.09999999999783</c:v>
                </c:pt>
                <c:pt idx="1022" formatCode="0.0">
                  <c:v>103.19999999999783</c:v>
                </c:pt>
                <c:pt idx="1023" formatCode="0.0">
                  <c:v>103.29999999999782</c:v>
                </c:pt>
                <c:pt idx="1024" formatCode="0.0">
                  <c:v>103.39999999999782</c:v>
                </c:pt>
                <c:pt idx="1025" formatCode="0.0">
                  <c:v>103.49999999999781</c:v>
                </c:pt>
                <c:pt idx="1026" formatCode="0.0">
                  <c:v>103.59999999999781</c:v>
                </c:pt>
                <c:pt idx="1027" formatCode="0.0">
                  <c:v>103.6999999999978</c:v>
                </c:pt>
                <c:pt idx="1028" formatCode="0.0">
                  <c:v>103.79999999999779</c:v>
                </c:pt>
                <c:pt idx="1029" formatCode="0.0">
                  <c:v>103.89999999999779</c:v>
                </c:pt>
                <c:pt idx="1030" formatCode="0.0">
                  <c:v>103.99999999999778</c:v>
                </c:pt>
                <c:pt idx="1031" formatCode="0.0">
                  <c:v>104.09999999999778</c:v>
                </c:pt>
                <c:pt idx="1032" formatCode="0.0">
                  <c:v>104.19999999999777</c:v>
                </c:pt>
                <c:pt idx="1033" formatCode="0.0">
                  <c:v>104.29999999999777</c:v>
                </c:pt>
                <c:pt idx="1034" formatCode="0.0">
                  <c:v>104.39999999999776</c:v>
                </c:pt>
                <c:pt idx="1035" formatCode="0.0">
                  <c:v>104.49999999999775</c:v>
                </c:pt>
                <c:pt idx="1036" formatCode="0.0">
                  <c:v>104.59999999999775</c:v>
                </c:pt>
                <c:pt idx="1037" formatCode="0.0">
                  <c:v>104.69999999999774</c:v>
                </c:pt>
                <c:pt idx="1038" formatCode="0.0">
                  <c:v>104.79999999999774</c:v>
                </c:pt>
                <c:pt idx="1039" formatCode="0.0">
                  <c:v>104.89999999999773</c:v>
                </c:pt>
                <c:pt idx="1040" formatCode="0.0">
                  <c:v>104.99999999999773</c:v>
                </c:pt>
                <c:pt idx="1041" formatCode="0.0">
                  <c:v>105.09999999999772</c:v>
                </c:pt>
                <c:pt idx="1042" formatCode="0.0">
                  <c:v>105.19999999999771</c:v>
                </c:pt>
                <c:pt idx="1043" formatCode="0.0">
                  <c:v>105.29999999999771</c:v>
                </c:pt>
                <c:pt idx="1044" formatCode="0.0">
                  <c:v>105.3999999999977</c:v>
                </c:pt>
                <c:pt idx="1045" formatCode="0.0">
                  <c:v>105.4999999999977</c:v>
                </c:pt>
                <c:pt idx="1046" formatCode="0.0">
                  <c:v>105.59999999999769</c:v>
                </c:pt>
                <c:pt idx="1047" formatCode="0.0">
                  <c:v>105.69999999999769</c:v>
                </c:pt>
                <c:pt idx="1048" formatCode="0.0">
                  <c:v>105.79999999999768</c:v>
                </c:pt>
                <c:pt idx="1049" formatCode="0.0">
                  <c:v>105.89999999999768</c:v>
                </c:pt>
                <c:pt idx="1050" formatCode="0.0">
                  <c:v>105.99999999999767</c:v>
                </c:pt>
                <c:pt idx="1051" formatCode="0.0">
                  <c:v>106.09999999999766</c:v>
                </c:pt>
                <c:pt idx="1052" formatCode="0.0">
                  <c:v>106.19999999999766</c:v>
                </c:pt>
                <c:pt idx="1053" formatCode="0.0">
                  <c:v>106.29999999999765</c:v>
                </c:pt>
                <c:pt idx="1054" formatCode="0.0">
                  <c:v>106.39999999999765</c:v>
                </c:pt>
                <c:pt idx="1055" formatCode="0.0">
                  <c:v>106.49999999999764</c:v>
                </c:pt>
                <c:pt idx="1056" formatCode="0.0">
                  <c:v>106.59999999999764</c:v>
                </c:pt>
                <c:pt idx="1057" formatCode="0.0">
                  <c:v>106.69999999999763</c:v>
                </c:pt>
                <c:pt idx="1058" formatCode="0.0">
                  <c:v>106.79999999999762</c:v>
                </c:pt>
                <c:pt idx="1059" formatCode="0.0">
                  <c:v>106.89999999999762</c:v>
                </c:pt>
                <c:pt idx="1060" formatCode="0.0">
                  <c:v>106.99999999999761</c:v>
                </c:pt>
                <c:pt idx="1061" formatCode="0.0">
                  <c:v>107.09999999999761</c:v>
                </c:pt>
                <c:pt idx="1062" formatCode="0.0">
                  <c:v>107.1999999999976</c:v>
                </c:pt>
                <c:pt idx="1063" formatCode="0.0">
                  <c:v>107.2999999999976</c:v>
                </c:pt>
                <c:pt idx="1064" formatCode="0.0">
                  <c:v>107.39999999999759</c:v>
                </c:pt>
                <c:pt idx="1065" formatCode="0.0">
                  <c:v>107.49999999999758</c:v>
                </c:pt>
                <c:pt idx="1066" formatCode="0.0">
                  <c:v>107.59999999999758</c:v>
                </c:pt>
                <c:pt idx="1067" formatCode="0.0">
                  <c:v>107.69999999999757</c:v>
                </c:pt>
                <c:pt idx="1068" formatCode="0.0">
                  <c:v>107.79999999999757</c:v>
                </c:pt>
                <c:pt idx="1069" formatCode="0.0">
                  <c:v>107.89999999999756</c:v>
                </c:pt>
                <c:pt idx="1070" formatCode="0.0">
                  <c:v>107.99999999999756</c:v>
                </c:pt>
                <c:pt idx="1071" formatCode="0.0">
                  <c:v>108.09999999999755</c:v>
                </c:pt>
                <c:pt idx="1072" formatCode="0.0">
                  <c:v>108.19999999999754</c:v>
                </c:pt>
                <c:pt idx="1073" formatCode="0.0">
                  <c:v>108.29999999999754</c:v>
                </c:pt>
                <c:pt idx="1074" formatCode="0.0">
                  <c:v>108.39999999999753</c:v>
                </c:pt>
                <c:pt idx="1075" formatCode="0.0">
                  <c:v>108.49999999999753</c:v>
                </c:pt>
                <c:pt idx="1076" formatCode="0.0">
                  <c:v>108.59999999999752</c:v>
                </c:pt>
                <c:pt idx="1077" formatCode="0.0">
                  <c:v>108.69999999999752</c:v>
                </c:pt>
                <c:pt idx="1078" formatCode="0.0">
                  <c:v>108.79999999999751</c:v>
                </c:pt>
                <c:pt idx="1079" formatCode="0.0">
                  <c:v>108.8999999999975</c:v>
                </c:pt>
                <c:pt idx="1080" formatCode="0.0">
                  <c:v>108.9999999999975</c:v>
                </c:pt>
                <c:pt idx="1081" formatCode="0.0">
                  <c:v>109.09999999999749</c:v>
                </c:pt>
                <c:pt idx="1082" formatCode="0.0">
                  <c:v>109.19999999999749</c:v>
                </c:pt>
                <c:pt idx="1083" formatCode="0.0">
                  <c:v>109.29999999999748</c:v>
                </c:pt>
                <c:pt idx="1084" formatCode="0.0">
                  <c:v>109.39999999999748</c:v>
                </c:pt>
                <c:pt idx="1085" formatCode="0.0">
                  <c:v>109.49999999999747</c:v>
                </c:pt>
                <c:pt idx="1086" formatCode="0.0">
                  <c:v>109.59999999999746</c:v>
                </c:pt>
                <c:pt idx="1087" formatCode="0.0">
                  <c:v>109.69999999999746</c:v>
                </c:pt>
                <c:pt idx="1088" formatCode="0.0">
                  <c:v>109.79999999999745</c:v>
                </c:pt>
                <c:pt idx="1089" formatCode="0.0">
                  <c:v>109.89999999999745</c:v>
                </c:pt>
                <c:pt idx="1090" formatCode="0.0">
                  <c:v>109.99999999999744</c:v>
                </c:pt>
                <c:pt idx="1091" formatCode="0.0">
                  <c:v>110.09999999999744</c:v>
                </c:pt>
                <c:pt idx="1092" formatCode="0.0">
                  <c:v>110.19999999999743</c:v>
                </c:pt>
                <c:pt idx="1093" formatCode="0.0">
                  <c:v>110.29999999999742</c:v>
                </c:pt>
                <c:pt idx="1094" formatCode="0.0">
                  <c:v>110.39999999999742</c:v>
                </c:pt>
                <c:pt idx="1095" formatCode="0.0">
                  <c:v>110.49999999999741</c:v>
                </c:pt>
                <c:pt idx="1096" formatCode="0.0">
                  <c:v>110.59999999999741</c:v>
                </c:pt>
                <c:pt idx="1097" formatCode="0.0">
                  <c:v>110.6999999999974</c:v>
                </c:pt>
                <c:pt idx="1098" formatCode="0.0">
                  <c:v>110.7999999999974</c:v>
                </c:pt>
                <c:pt idx="1099" formatCode="0.0">
                  <c:v>110.89999999999739</c:v>
                </c:pt>
                <c:pt idx="1100" formatCode="0.0">
                  <c:v>110.99999999999739</c:v>
                </c:pt>
                <c:pt idx="1101" formatCode="0.0">
                  <c:v>111.09999999999738</c:v>
                </c:pt>
                <c:pt idx="1102" formatCode="0.0">
                  <c:v>111.19999999999737</c:v>
                </c:pt>
                <c:pt idx="1103" formatCode="0.0">
                  <c:v>111.29999999999737</c:v>
                </c:pt>
                <c:pt idx="1104" formatCode="0.0">
                  <c:v>111.39999999999736</c:v>
                </c:pt>
                <c:pt idx="1105" formatCode="0.0">
                  <c:v>111.49999999999736</c:v>
                </c:pt>
                <c:pt idx="1106" formatCode="0.0">
                  <c:v>111.59999999999735</c:v>
                </c:pt>
                <c:pt idx="1107" formatCode="0.0">
                  <c:v>111.69999999999735</c:v>
                </c:pt>
                <c:pt idx="1108" formatCode="0.0">
                  <c:v>111.79999999999734</c:v>
                </c:pt>
                <c:pt idx="1109" formatCode="0.0">
                  <c:v>111.89999999999733</c:v>
                </c:pt>
                <c:pt idx="1110" formatCode="0.0">
                  <c:v>111.99999999999733</c:v>
                </c:pt>
                <c:pt idx="1111" formatCode="0.0">
                  <c:v>112.09999999999732</c:v>
                </c:pt>
                <c:pt idx="1112" formatCode="0.0">
                  <c:v>112.19999999999732</c:v>
                </c:pt>
                <c:pt idx="1113" formatCode="0.0">
                  <c:v>112.29999999999731</c:v>
                </c:pt>
                <c:pt idx="1114" formatCode="0.0">
                  <c:v>112.39999999999731</c:v>
                </c:pt>
                <c:pt idx="1115" formatCode="0.0">
                  <c:v>112.4999999999973</c:v>
                </c:pt>
                <c:pt idx="1116" formatCode="0.0">
                  <c:v>112.59999999999729</c:v>
                </c:pt>
                <c:pt idx="1117" formatCode="0.0">
                  <c:v>112.69999999999729</c:v>
                </c:pt>
                <c:pt idx="1118" formatCode="0.0">
                  <c:v>112.79999999999728</c:v>
                </c:pt>
                <c:pt idx="1119" formatCode="0.0">
                  <c:v>112.89999999999728</c:v>
                </c:pt>
                <c:pt idx="1120" formatCode="0.0">
                  <c:v>112.99999999999727</c:v>
                </c:pt>
                <c:pt idx="1121" formatCode="0.0">
                  <c:v>113.09999999999727</c:v>
                </c:pt>
                <c:pt idx="1122" formatCode="0.0">
                  <c:v>113.19999999999726</c:v>
                </c:pt>
                <c:pt idx="1123" formatCode="0.0">
                  <c:v>113.29999999999725</c:v>
                </c:pt>
                <c:pt idx="1124" formatCode="0.0">
                  <c:v>113.39999999999725</c:v>
                </c:pt>
                <c:pt idx="1125" formatCode="0.0">
                  <c:v>113.49999999999724</c:v>
                </c:pt>
                <c:pt idx="1126" formatCode="0.0">
                  <c:v>113.59999999999724</c:v>
                </c:pt>
                <c:pt idx="1127" formatCode="0.0">
                  <c:v>113.69999999999723</c:v>
                </c:pt>
                <c:pt idx="1128" formatCode="0.0">
                  <c:v>113.79999999999723</c:v>
                </c:pt>
                <c:pt idx="1129" formatCode="0.0">
                  <c:v>113.89999999999722</c:v>
                </c:pt>
                <c:pt idx="1130" formatCode="0.0">
                  <c:v>113.99999999999721</c:v>
                </c:pt>
                <c:pt idx="1131" formatCode="0.0">
                  <c:v>114.09999999999721</c:v>
                </c:pt>
                <c:pt idx="1132" formatCode="0.0">
                  <c:v>114.1999999999972</c:v>
                </c:pt>
                <c:pt idx="1133" formatCode="0.0">
                  <c:v>114.2999999999972</c:v>
                </c:pt>
                <c:pt idx="1134" formatCode="0.0">
                  <c:v>114.39999999999719</c:v>
                </c:pt>
                <c:pt idx="1135" formatCode="0.0">
                  <c:v>114.49999999999719</c:v>
                </c:pt>
                <c:pt idx="1136" formatCode="0.0">
                  <c:v>114.59999999999718</c:v>
                </c:pt>
                <c:pt idx="1137" formatCode="0.0">
                  <c:v>114.69999999999717</c:v>
                </c:pt>
                <c:pt idx="1138" formatCode="0.0">
                  <c:v>114.79999999999717</c:v>
                </c:pt>
                <c:pt idx="1139" formatCode="0.0">
                  <c:v>114.89999999999716</c:v>
                </c:pt>
                <c:pt idx="1140" formatCode="0.0">
                  <c:v>114.99999999999716</c:v>
                </c:pt>
                <c:pt idx="1141" formatCode="0.0">
                  <c:v>115.09999999999715</c:v>
                </c:pt>
                <c:pt idx="1142" formatCode="0.0">
                  <c:v>115.19999999999715</c:v>
                </c:pt>
                <c:pt idx="1143" formatCode="0.0">
                  <c:v>115.29999999999714</c:v>
                </c:pt>
                <c:pt idx="1144" formatCode="0.0">
                  <c:v>115.39999999999714</c:v>
                </c:pt>
                <c:pt idx="1145" formatCode="0.0">
                  <c:v>115.49999999999713</c:v>
                </c:pt>
                <c:pt idx="1146" formatCode="0.0">
                  <c:v>115.59999999999712</c:v>
                </c:pt>
                <c:pt idx="1147" formatCode="0.0">
                  <c:v>115.69999999999712</c:v>
                </c:pt>
                <c:pt idx="1148" formatCode="0.0">
                  <c:v>115.79999999999711</c:v>
                </c:pt>
                <c:pt idx="1149" formatCode="0.0">
                  <c:v>115.89999999999711</c:v>
                </c:pt>
                <c:pt idx="1150" formatCode="0.0">
                  <c:v>115.9999999999971</c:v>
                </c:pt>
                <c:pt idx="1151" formatCode="0.0">
                  <c:v>116.0999999999971</c:v>
                </c:pt>
                <c:pt idx="1152" formatCode="0.0">
                  <c:v>116.19999999999709</c:v>
                </c:pt>
                <c:pt idx="1153" formatCode="0.0">
                  <c:v>116.29999999999708</c:v>
                </c:pt>
                <c:pt idx="1154" formatCode="0.0">
                  <c:v>116.39999999999708</c:v>
                </c:pt>
                <c:pt idx="1155" formatCode="0.0">
                  <c:v>116.49999999999707</c:v>
                </c:pt>
                <c:pt idx="1156" formatCode="0.0">
                  <c:v>116.59999999999707</c:v>
                </c:pt>
                <c:pt idx="1157" formatCode="0.0">
                  <c:v>116.69999999999706</c:v>
                </c:pt>
                <c:pt idx="1158" formatCode="0.0">
                  <c:v>116.79999999999706</c:v>
                </c:pt>
                <c:pt idx="1159" formatCode="0.0">
                  <c:v>116.89999999999705</c:v>
                </c:pt>
                <c:pt idx="1160" formatCode="0.0">
                  <c:v>116.99999999999704</c:v>
                </c:pt>
                <c:pt idx="1161" formatCode="0.0">
                  <c:v>117.09999999999704</c:v>
                </c:pt>
                <c:pt idx="1162" formatCode="0.0">
                  <c:v>117.19999999999703</c:v>
                </c:pt>
                <c:pt idx="1163" formatCode="0.0">
                  <c:v>117.29999999999703</c:v>
                </c:pt>
                <c:pt idx="1164" formatCode="0.0">
                  <c:v>117.39999999999702</c:v>
                </c:pt>
                <c:pt idx="1165" formatCode="0.0">
                  <c:v>117.49999999999702</c:v>
                </c:pt>
                <c:pt idx="1166" formatCode="0.0">
                  <c:v>117.59999999999701</c:v>
                </c:pt>
                <c:pt idx="1167" formatCode="0.0">
                  <c:v>117.699999999997</c:v>
                </c:pt>
                <c:pt idx="1168" formatCode="0.0">
                  <c:v>117.799999999997</c:v>
                </c:pt>
                <c:pt idx="1169" formatCode="0.0">
                  <c:v>117.89999999999699</c:v>
                </c:pt>
                <c:pt idx="1170" formatCode="0.0">
                  <c:v>117.99999999999699</c:v>
                </c:pt>
                <c:pt idx="1171" formatCode="0.0">
                  <c:v>118.09999999999698</c:v>
                </c:pt>
                <c:pt idx="1172" formatCode="0.0">
                  <c:v>118.19999999999698</c:v>
                </c:pt>
                <c:pt idx="1173" formatCode="0.0">
                  <c:v>118.29999999999697</c:v>
                </c:pt>
                <c:pt idx="1174" formatCode="0.0">
                  <c:v>118.39999999999696</c:v>
                </c:pt>
                <c:pt idx="1175" formatCode="0.0">
                  <c:v>118.49999999999696</c:v>
                </c:pt>
                <c:pt idx="1176" formatCode="0.0">
                  <c:v>118.59999999999695</c:v>
                </c:pt>
                <c:pt idx="1177" formatCode="0.0">
                  <c:v>118.69999999999695</c:v>
                </c:pt>
                <c:pt idx="1178" formatCode="0.0">
                  <c:v>118.79999999999694</c:v>
                </c:pt>
                <c:pt idx="1179" formatCode="0.0">
                  <c:v>118.89999999999694</c:v>
                </c:pt>
                <c:pt idx="1180" formatCode="0.0">
                  <c:v>118.99999999999693</c:v>
                </c:pt>
                <c:pt idx="1181" formatCode="0.0">
                  <c:v>119.09999999999692</c:v>
                </c:pt>
                <c:pt idx="1182" formatCode="0.0">
                  <c:v>119.19999999999692</c:v>
                </c:pt>
                <c:pt idx="1183" formatCode="0.0">
                  <c:v>119.29999999999691</c:v>
                </c:pt>
                <c:pt idx="1184" formatCode="0.0">
                  <c:v>119.39999999999691</c:v>
                </c:pt>
                <c:pt idx="1185" formatCode="0.0">
                  <c:v>119.4999999999969</c:v>
                </c:pt>
                <c:pt idx="1186" formatCode="0.0">
                  <c:v>119.5999999999969</c:v>
                </c:pt>
                <c:pt idx="1187" formatCode="0.0">
                  <c:v>119.69999999999689</c:v>
                </c:pt>
                <c:pt idx="1188" formatCode="0.0">
                  <c:v>119.79999999999688</c:v>
                </c:pt>
                <c:pt idx="1189" formatCode="0.0">
                  <c:v>119.89999999999688</c:v>
                </c:pt>
                <c:pt idx="1190" formatCode="0.0">
                  <c:v>119.99999999999687</c:v>
                </c:pt>
              </c:numCache>
            </c:numRef>
          </c:xVal>
          <c:yVal>
            <c:numRef>
              <c:f>'Tsky Data'!$D$6:$D$1196</c:f>
              <c:numCache>
                <c:formatCode>General</c:formatCode>
                <c:ptCount val="1191"/>
                <c:pt idx="0">
                  <c:v>3.9</c:v>
                </c:pt>
                <c:pt idx="1">
                  <c:v>3.9</c:v>
                </c:pt>
                <c:pt idx="2">
                  <c:v>3.9</c:v>
                </c:pt>
                <c:pt idx="3">
                  <c:v>3.9</c:v>
                </c:pt>
                <c:pt idx="4">
                  <c:v>3.9</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4.0999999999999996</c:v>
                </c:pt>
                <c:pt idx="25">
                  <c:v>4.0999999999999996</c:v>
                </c:pt>
                <c:pt idx="26">
                  <c:v>4.0999999999999996</c:v>
                </c:pt>
                <c:pt idx="27">
                  <c:v>4.0999999999999996</c:v>
                </c:pt>
                <c:pt idx="28">
                  <c:v>4.0999999999999996</c:v>
                </c:pt>
                <c:pt idx="29">
                  <c:v>4.0999999999999996</c:v>
                </c:pt>
                <c:pt idx="30">
                  <c:v>4.0999999999999996</c:v>
                </c:pt>
                <c:pt idx="31">
                  <c:v>4.0999999999999996</c:v>
                </c:pt>
                <c:pt idx="32">
                  <c:v>4.0999999999999996</c:v>
                </c:pt>
                <c:pt idx="33">
                  <c:v>4.0999999999999996</c:v>
                </c:pt>
                <c:pt idx="34">
                  <c:v>4.0999999999999996</c:v>
                </c:pt>
                <c:pt idx="35">
                  <c:v>4.0999999999999996</c:v>
                </c:pt>
                <c:pt idx="36">
                  <c:v>4.0999999999999996</c:v>
                </c:pt>
                <c:pt idx="37">
                  <c:v>4.0999999999999996</c:v>
                </c:pt>
                <c:pt idx="38">
                  <c:v>4.0999999999999996</c:v>
                </c:pt>
                <c:pt idx="39">
                  <c:v>4.0999999999999996</c:v>
                </c:pt>
                <c:pt idx="40">
                  <c:v>4.0999999999999996</c:v>
                </c:pt>
                <c:pt idx="41">
                  <c:v>4.0999999999999996</c:v>
                </c:pt>
                <c:pt idx="42">
                  <c:v>4.0999999999999996</c:v>
                </c:pt>
                <c:pt idx="43">
                  <c:v>4.0999999999999996</c:v>
                </c:pt>
                <c:pt idx="44">
                  <c:v>4.0999999999999996</c:v>
                </c:pt>
                <c:pt idx="45">
                  <c:v>4.2</c:v>
                </c:pt>
                <c:pt idx="46">
                  <c:v>4.2</c:v>
                </c:pt>
                <c:pt idx="47">
                  <c:v>4.2</c:v>
                </c:pt>
                <c:pt idx="48">
                  <c:v>4.2</c:v>
                </c:pt>
                <c:pt idx="49">
                  <c:v>4.2</c:v>
                </c:pt>
                <c:pt idx="50">
                  <c:v>4.2</c:v>
                </c:pt>
                <c:pt idx="51">
                  <c:v>4.2</c:v>
                </c:pt>
                <c:pt idx="52">
                  <c:v>4.2</c:v>
                </c:pt>
                <c:pt idx="53">
                  <c:v>4.2</c:v>
                </c:pt>
                <c:pt idx="54">
                  <c:v>4.2</c:v>
                </c:pt>
                <c:pt idx="55">
                  <c:v>4.2</c:v>
                </c:pt>
                <c:pt idx="56">
                  <c:v>4.2</c:v>
                </c:pt>
                <c:pt idx="57">
                  <c:v>4.2</c:v>
                </c:pt>
                <c:pt idx="58">
                  <c:v>4.2</c:v>
                </c:pt>
                <c:pt idx="59">
                  <c:v>4.3</c:v>
                </c:pt>
                <c:pt idx="60">
                  <c:v>4.3</c:v>
                </c:pt>
                <c:pt idx="61">
                  <c:v>4.3</c:v>
                </c:pt>
                <c:pt idx="62">
                  <c:v>4.3</c:v>
                </c:pt>
                <c:pt idx="63">
                  <c:v>4.3</c:v>
                </c:pt>
                <c:pt idx="64">
                  <c:v>4.3</c:v>
                </c:pt>
                <c:pt idx="65">
                  <c:v>4.3</c:v>
                </c:pt>
                <c:pt idx="66">
                  <c:v>4.3</c:v>
                </c:pt>
                <c:pt idx="67">
                  <c:v>4.3</c:v>
                </c:pt>
                <c:pt idx="68">
                  <c:v>4.3</c:v>
                </c:pt>
                <c:pt idx="69">
                  <c:v>4.3</c:v>
                </c:pt>
                <c:pt idx="70">
                  <c:v>4.3</c:v>
                </c:pt>
                <c:pt idx="71">
                  <c:v>4.4000000000000004</c:v>
                </c:pt>
                <c:pt idx="72">
                  <c:v>4.4000000000000004</c:v>
                </c:pt>
                <c:pt idx="73">
                  <c:v>4.4000000000000004</c:v>
                </c:pt>
                <c:pt idx="74">
                  <c:v>4.4000000000000004</c:v>
                </c:pt>
                <c:pt idx="75">
                  <c:v>4.4000000000000004</c:v>
                </c:pt>
                <c:pt idx="76">
                  <c:v>4.4000000000000004</c:v>
                </c:pt>
                <c:pt idx="77">
                  <c:v>4.4000000000000004</c:v>
                </c:pt>
                <c:pt idx="78">
                  <c:v>4.4000000000000004</c:v>
                </c:pt>
                <c:pt idx="79">
                  <c:v>4.4000000000000004</c:v>
                </c:pt>
                <c:pt idx="80">
                  <c:v>4.4000000000000004</c:v>
                </c:pt>
                <c:pt idx="81">
                  <c:v>4.5</c:v>
                </c:pt>
                <c:pt idx="82">
                  <c:v>4.5</c:v>
                </c:pt>
                <c:pt idx="83">
                  <c:v>4.5</c:v>
                </c:pt>
                <c:pt idx="84">
                  <c:v>4.5</c:v>
                </c:pt>
                <c:pt idx="85">
                  <c:v>4.5</c:v>
                </c:pt>
                <c:pt idx="86">
                  <c:v>4.5</c:v>
                </c:pt>
                <c:pt idx="87">
                  <c:v>4.5</c:v>
                </c:pt>
                <c:pt idx="88">
                  <c:v>4.5</c:v>
                </c:pt>
                <c:pt idx="89">
                  <c:v>4.5999999999999996</c:v>
                </c:pt>
                <c:pt idx="90">
                  <c:v>4.5999999999999996</c:v>
                </c:pt>
                <c:pt idx="91">
                  <c:v>4.5999999999999996</c:v>
                </c:pt>
                <c:pt idx="92">
                  <c:v>4.5999999999999996</c:v>
                </c:pt>
                <c:pt idx="93">
                  <c:v>4.5999999999999996</c:v>
                </c:pt>
                <c:pt idx="94">
                  <c:v>4.5999999999999996</c:v>
                </c:pt>
                <c:pt idx="95">
                  <c:v>4.5999999999999996</c:v>
                </c:pt>
                <c:pt idx="96">
                  <c:v>4.7</c:v>
                </c:pt>
                <c:pt idx="97">
                  <c:v>4.7</c:v>
                </c:pt>
                <c:pt idx="98">
                  <c:v>4.7</c:v>
                </c:pt>
                <c:pt idx="99">
                  <c:v>4.7</c:v>
                </c:pt>
                <c:pt idx="100">
                  <c:v>4.7</c:v>
                </c:pt>
                <c:pt idx="101">
                  <c:v>4.7</c:v>
                </c:pt>
                <c:pt idx="102">
                  <c:v>4.8</c:v>
                </c:pt>
                <c:pt idx="103">
                  <c:v>4.8</c:v>
                </c:pt>
                <c:pt idx="104">
                  <c:v>4.8</c:v>
                </c:pt>
                <c:pt idx="105">
                  <c:v>4.8</c:v>
                </c:pt>
                <c:pt idx="106">
                  <c:v>4.8</c:v>
                </c:pt>
                <c:pt idx="107">
                  <c:v>4.8</c:v>
                </c:pt>
                <c:pt idx="108">
                  <c:v>4.9000000000000004</c:v>
                </c:pt>
                <c:pt idx="109">
                  <c:v>4.9000000000000004</c:v>
                </c:pt>
                <c:pt idx="110">
                  <c:v>4.9000000000000004</c:v>
                </c:pt>
                <c:pt idx="111">
                  <c:v>4.9000000000000004</c:v>
                </c:pt>
                <c:pt idx="112">
                  <c:v>4.9000000000000004</c:v>
                </c:pt>
                <c:pt idx="113">
                  <c:v>5</c:v>
                </c:pt>
                <c:pt idx="114">
                  <c:v>5</c:v>
                </c:pt>
                <c:pt idx="115">
                  <c:v>5</c:v>
                </c:pt>
                <c:pt idx="116">
                  <c:v>5</c:v>
                </c:pt>
                <c:pt idx="117">
                  <c:v>5</c:v>
                </c:pt>
                <c:pt idx="118">
                  <c:v>5.0999999999999996</c:v>
                </c:pt>
                <c:pt idx="119">
                  <c:v>5.0999999999999996</c:v>
                </c:pt>
                <c:pt idx="120">
                  <c:v>5.0999999999999996</c:v>
                </c:pt>
                <c:pt idx="121">
                  <c:v>5.0999999999999996</c:v>
                </c:pt>
                <c:pt idx="122">
                  <c:v>5.2</c:v>
                </c:pt>
                <c:pt idx="123">
                  <c:v>5.2</c:v>
                </c:pt>
                <c:pt idx="124">
                  <c:v>5.2</c:v>
                </c:pt>
                <c:pt idx="125">
                  <c:v>5.3</c:v>
                </c:pt>
                <c:pt idx="126">
                  <c:v>5.3</c:v>
                </c:pt>
                <c:pt idx="127">
                  <c:v>5.3</c:v>
                </c:pt>
                <c:pt idx="128">
                  <c:v>5.3</c:v>
                </c:pt>
                <c:pt idx="129">
                  <c:v>5.4</c:v>
                </c:pt>
                <c:pt idx="130">
                  <c:v>5.4</c:v>
                </c:pt>
                <c:pt idx="131">
                  <c:v>5.4</c:v>
                </c:pt>
                <c:pt idx="132">
                  <c:v>5.5</c:v>
                </c:pt>
                <c:pt idx="133">
                  <c:v>5.5</c:v>
                </c:pt>
                <c:pt idx="134">
                  <c:v>5.5</c:v>
                </c:pt>
                <c:pt idx="135">
                  <c:v>5.6</c:v>
                </c:pt>
                <c:pt idx="136">
                  <c:v>5.6</c:v>
                </c:pt>
                <c:pt idx="137">
                  <c:v>5.7</c:v>
                </c:pt>
                <c:pt idx="138">
                  <c:v>5.7</c:v>
                </c:pt>
                <c:pt idx="139">
                  <c:v>5.7</c:v>
                </c:pt>
                <c:pt idx="140">
                  <c:v>5.8</c:v>
                </c:pt>
                <c:pt idx="141">
                  <c:v>5.8</c:v>
                </c:pt>
                <c:pt idx="142">
                  <c:v>5.9</c:v>
                </c:pt>
                <c:pt idx="143">
                  <c:v>5.9</c:v>
                </c:pt>
                <c:pt idx="144">
                  <c:v>6</c:v>
                </c:pt>
                <c:pt idx="145">
                  <c:v>6</c:v>
                </c:pt>
                <c:pt idx="146">
                  <c:v>6.1</c:v>
                </c:pt>
                <c:pt idx="147">
                  <c:v>6.1</c:v>
                </c:pt>
                <c:pt idx="148">
                  <c:v>6.2</c:v>
                </c:pt>
                <c:pt idx="149">
                  <c:v>6.2</c:v>
                </c:pt>
                <c:pt idx="150">
                  <c:v>6.3</c:v>
                </c:pt>
                <c:pt idx="151">
                  <c:v>6.4</c:v>
                </c:pt>
                <c:pt idx="152">
                  <c:v>6.4</c:v>
                </c:pt>
                <c:pt idx="153">
                  <c:v>6.5</c:v>
                </c:pt>
                <c:pt idx="154">
                  <c:v>6.6</c:v>
                </c:pt>
                <c:pt idx="155">
                  <c:v>6.7</c:v>
                </c:pt>
                <c:pt idx="156">
                  <c:v>6.7</c:v>
                </c:pt>
                <c:pt idx="157">
                  <c:v>6.8</c:v>
                </c:pt>
                <c:pt idx="158">
                  <c:v>6.9</c:v>
                </c:pt>
                <c:pt idx="159">
                  <c:v>7</c:v>
                </c:pt>
                <c:pt idx="160">
                  <c:v>7.1</c:v>
                </c:pt>
                <c:pt idx="161">
                  <c:v>7.2</c:v>
                </c:pt>
                <c:pt idx="162">
                  <c:v>7.3</c:v>
                </c:pt>
                <c:pt idx="163">
                  <c:v>7.4</c:v>
                </c:pt>
                <c:pt idx="164">
                  <c:v>7.5</c:v>
                </c:pt>
                <c:pt idx="165">
                  <c:v>7.6</c:v>
                </c:pt>
                <c:pt idx="166">
                  <c:v>7.7</c:v>
                </c:pt>
                <c:pt idx="167">
                  <c:v>7.9</c:v>
                </c:pt>
                <c:pt idx="168">
                  <c:v>8</c:v>
                </c:pt>
                <c:pt idx="169">
                  <c:v>8.1999999999999993</c:v>
                </c:pt>
                <c:pt idx="170">
                  <c:v>8.3000000000000007</c:v>
                </c:pt>
                <c:pt idx="171">
                  <c:v>8.5</c:v>
                </c:pt>
                <c:pt idx="172">
                  <c:v>8.6</c:v>
                </c:pt>
                <c:pt idx="173">
                  <c:v>8.8000000000000007</c:v>
                </c:pt>
                <c:pt idx="174">
                  <c:v>9</c:v>
                </c:pt>
                <c:pt idx="175">
                  <c:v>9.1999999999999993</c:v>
                </c:pt>
                <c:pt idx="176">
                  <c:v>9.4</c:v>
                </c:pt>
                <c:pt idx="177">
                  <c:v>9.6999999999999993</c:v>
                </c:pt>
                <c:pt idx="178">
                  <c:v>9.9</c:v>
                </c:pt>
                <c:pt idx="179">
                  <c:v>10.199999999999999</c:v>
                </c:pt>
                <c:pt idx="180">
                  <c:v>10.4</c:v>
                </c:pt>
                <c:pt idx="181">
                  <c:v>10.7</c:v>
                </c:pt>
                <c:pt idx="182">
                  <c:v>11.1</c:v>
                </c:pt>
                <c:pt idx="183">
                  <c:v>11.4</c:v>
                </c:pt>
                <c:pt idx="184">
                  <c:v>11.7</c:v>
                </c:pt>
                <c:pt idx="185">
                  <c:v>12.1</c:v>
                </c:pt>
                <c:pt idx="186">
                  <c:v>12.5</c:v>
                </c:pt>
                <c:pt idx="187">
                  <c:v>12.9</c:v>
                </c:pt>
                <c:pt idx="188">
                  <c:v>13.4</c:v>
                </c:pt>
                <c:pt idx="189">
                  <c:v>13.9</c:v>
                </c:pt>
                <c:pt idx="190">
                  <c:v>14.4</c:v>
                </c:pt>
                <c:pt idx="191">
                  <c:v>15</c:v>
                </c:pt>
                <c:pt idx="192">
                  <c:v>15.6</c:v>
                </c:pt>
                <c:pt idx="193">
                  <c:v>16.2</c:v>
                </c:pt>
                <c:pt idx="194">
                  <c:v>16.899999999999999</c:v>
                </c:pt>
                <c:pt idx="195">
                  <c:v>17.600000000000001</c:v>
                </c:pt>
                <c:pt idx="196">
                  <c:v>18.399999999999999</c:v>
                </c:pt>
                <c:pt idx="197">
                  <c:v>19.2</c:v>
                </c:pt>
                <c:pt idx="198">
                  <c:v>20</c:v>
                </c:pt>
                <c:pt idx="199">
                  <c:v>20.9</c:v>
                </c:pt>
                <c:pt idx="200">
                  <c:v>21.8</c:v>
                </c:pt>
                <c:pt idx="201">
                  <c:v>22.8</c:v>
                </c:pt>
                <c:pt idx="202">
                  <c:v>23.8</c:v>
                </c:pt>
                <c:pt idx="203">
                  <c:v>24.8</c:v>
                </c:pt>
                <c:pt idx="204">
                  <c:v>25.9</c:v>
                </c:pt>
                <c:pt idx="205">
                  <c:v>26.9</c:v>
                </c:pt>
                <c:pt idx="206">
                  <c:v>28</c:v>
                </c:pt>
                <c:pt idx="207">
                  <c:v>29</c:v>
                </c:pt>
                <c:pt idx="208">
                  <c:v>30</c:v>
                </c:pt>
                <c:pt idx="209">
                  <c:v>30.9</c:v>
                </c:pt>
                <c:pt idx="210">
                  <c:v>31.6</c:v>
                </c:pt>
                <c:pt idx="211">
                  <c:v>32.299999999999997</c:v>
                </c:pt>
                <c:pt idx="212">
                  <c:v>32.700000000000003</c:v>
                </c:pt>
                <c:pt idx="213">
                  <c:v>32.9</c:v>
                </c:pt>
                <c:pt idx="214">
                  <c:v>32.9</c:v>
                </c:pt>
                <c:pt idx="215">
                  <c:v>32.700000000000003</c:v>
                </c:pt>
                <c:pt idx="216">
                  <c:v>32.299999999999997</c:v>
                </c:pt>
                <c:pt idx="217">
                  <c:v>31.8</c:v>
                </c:pt>
                <c:pt idx="218">
                  <c:v>31.2</c:v>
                </c:pt>
                <c:pt idx="219">
                  <c:v>30.6</c:v>
                </c:pt>
                <c:pt idx="220">
                  <c:v>29.8</c:v>
                </c:pt>
                <c:pt idx="221">
                  <c:v>29.1</c:v>
                </c:pt>
                <c:pt idx="222">
                  <c:v>28.3</c:v>
                </c:pt>
                <c:pt idx="223">
                  <c:v>27.5</c:v>
                </c:pt>
                <c:pt idx="224">
                  <c:v>26.7</c:v>
                </c:pt>
                <c:pt idx="225">
                  <c:v>25.9</c:v>
                </c:pt>
                <c:pt idx="226">
                  <c:v>25.2</c:v>
                </c:pt>
                <c:pt idx="227">
                  <c:v>24.4</c:v>
                </c:pt>
                <c:pt idx="228">
                  <c:v>23.7</c:v>
                </c:pt>
                <c:pt idx="229">
                  <c:v>23</c:v>
                </c:pt>
                <c:pt idx="230">
                  <c:v>22.3</c:v>
                </c:pt>
                <c:pt idx="231">
                  <c:v>21.7</c:v>
                </c:pt>
                <c:pt idx="232">
                  <c:v>21.1</c:v>
                </c:pt>
                <c:pt idx="233">
                  <c:v>20.5</c:v>
                </c:pt>
                <c:pt idx="234">
                  <c:v>19.899999999999999</c:v>
                </c:pt>
                <c:pt idx="235">
                  <c:v>19.399999999999999</c:v>
                </c:pt>
                <c:pt idx="236">
                  <c:v>18.899999999999999</c:v>
                </c:pt>
                <c:pt idx="237">
                  <c:v>18.5</c:v>
                </c:pt>
                <c:pt idx="238">
                  <c:v>18</c:v>
                </c:pt>
                <c:pt idx="239">
                  <c:v>17.600000000000001</c:v>
                </c:pt>
                <c:pt idx="240">
                  <c:v>17.2</c:v>
                </c:pt>
                <c:pt idx="241">
                  <c:v>16.899999999999999</c:v>
                </c:pt>
                <c:pt idx="242">
                  <c:v>16.5</c:v>
                </c:pt>
                <c:pt idx="243">
                  <c:v>16.2</c:v>
                </c:pt>
                <c:pt idx="244">
                  <c:v>15.9</c:v>
                </c:pt>
                <c:pt idx="245">
                  <c:v>15.6</c:v>
                </c:pt>
                <c:pt idx="246">
                  <c:v>15.3</c:v>
                </c:pt>
                <c:pt idx="247">
                  <c:v>15.1</c:v>
                </c:pt>
                <c:pt idx="248">
                  <c:v>14.8</c:v>
                </c:pt>
                <c:pt idx="249">
                  <c:v>14.6</c:v>
                </c:pt>
                <c:pt idx="250">
                  <c:v>14.4</c:v>
                </c:pt>
                <c:pt idx="251">
                  <c:v>14.2</c:v>
                </c:pt>
                <c:pt idx="252">
                  <c:v>14</c:v>
                </c:pt>
                <c:pt idx="253">
                  <c:v>13.8</c:v>
                </c:pt>
                <c:pt idx="254">
                  <c:v>13.6</c:v>
                </c:pt>
                <c:pt idx="255">
                  <c:v>13.5</c:v>
                </c:pt>
                <c:pt idx="256">
                  <c:v>13.3</c:v>
                </c:pt>
                <c:pt idx="257">
                  <c:v>13.2</c:v>
                </c:pt>
                <c:pt idx="258">
                  <c:v>13.1</c:v>
                </c:pt>
                <c:pt idx="259">
                  <c:v>12.9</c:v>
                </c:pt>
                <c:pt idx="260">
                  <c:v>12.8</c:v>
                </c:pt>
                <c:pt idx="261">
                  <c:v>12.7</c:v>
                </c:pt>
                <c:pt idx="262">
                  <c:v>12.6</c:v>
                </c:pt>
                <c:pt idx="263">
                  <c:v>12.5</c:v>
                </c:pt>
                <c:pt idx="264">
                  <c:v>12.4</c:v>
                </c:pt>
                <c:pt idx="265">
                  <c:v>12.3</c:v>
                </c:pt>
                <c:pt idx="266">
                  <c:v>12.2</c:v>
                </c:pt>
                <c:pt idx="267">
                  <c:v>12.2</c:v>
                </c:pt>
                <c:pt idx="268">
                  <c:v>12.1</c:v>
                </c:pt>
                <c:pt idx="269">
                  <c:v>12</c:v>
                </c:pt>
                <c:pt idx="270">
                  <c:v>12</c:v>
                </c:pt>
                <c:pt idx="271">
                  <c:v>11.9</c:v>
                </c:pt>
                <c:pt idx="272">
                  <c:v>11.9</c:v>
                </c:pt>
                <c:pt idx="273">
                  <c:v>11.8</c:v>
                </c:pt>
                <c:pt idx="274">
                  <c:v>11.8</c:v>
                </c:pt>
                <c:pt idx="275">
                  <c:v>11.7</c:v>
                </c:pt>
                <c:pt idx="276">
                  <c:v>11.7</c:v>
                </c:pt>
                <c:pt idx="277">
                  <c:v>11.6</c:v>
                </c:pt>
                <c:pt idx="278">
                  <c:v>11.6</c:v>
                </c:pt>
                <c:pt idx="279">
                  <c:v>11.6</c:v>
                </c:pt>
                <c:pt idx="280">
                  <c:v>11.5</c:v>
                </c:pt>
                <c:pt idx="281">
                  <c:v>11.5</c:v>
                </c:pt>
                <c:pt idx="282">
                  <c:v>11.5</c:v>
                </c:pt>
                <c:pt idx="283">
                  <c:v>11.5</c:v>
                </c:pt>
                <c:pt idx="284">
                  <c:v>11.4</c:v>
                </c:pt>
                <c:pt idx="285">
                  <c:v>11.4</c:v>
                </c:pt>
                <c:pt idx="286">
                  <c:v>11.4</c:v>
                </c:pt>
                <c:pt idx="287">
                  <c:v>11.4</c:v>
                </c:pt>
                <c:pt idx="288">
                  <c:v>11.4</c:v>
                </c:pt>
                <c:pt idx="289">
                  <c:v>11.4</c:v>
                </c:pt>
                <c:pt idx="290">
                  <c:v>11.4</c:v>
                </c:pt>
                <c:pt idx="291">
                  <c:v>11.4</c:v>
                </c:pt>
                <c:pt idx="292">
                  <c:v>11.4</c:v>
                </c:pt>
                <c:pt idx="293">
                  <c:v>11.4</c:v>
                </c:pt>
                <c:pt idx="294">
                  <c:v>11.4</c:v>
                </c:pt>
                <c:pt idx="295">
                  <c:v>11.4</c:v>
                </c:pt>
                <c:pt idx="296">
                  <c:v>11.4</c:v>
                </c:pt>
                <c:pt idx="297">
                  <c:v>11.4</c:v>
                </c:pt>
                <c:pt idx="298">
                  <c:v>11.4</c:v>
                </c:pt>
                <c:pt idx="299">
                  <c:v>11.4</c:v>
                </c:pt>
                <c:pt idx="300">
                  <c:v>11.4</c:v>
                </c:pt>
                <c:pt idx="301">
                  <c:v>11.4</c:v>
                </c:pt>
                <c:pt idx="302">
                  <c:v>11.4</c:v>
                </c:pt>
                <c:pt idx="303">
                  <c:v>11.4</c:v>
                </c:pt>
                <c:pt idx="304">
                  <c:v>11.4</c:v>
                </c:pt>
                <c:pt idx="305">
                  <c:v>11.5</c:v>
                </c:pt>
                <c:pt idx="306">
                  <c:v>11.5</c:v>
                </c:pt>
                <c:pt idx="307">
                  <c:v>11.5</c:v>
                </c:pt>
                <c:pt idx="308">
                  <c:v>11.5</c:v>
                </c:pt>
                <c:pt idx="309">
                  <c:v>11.5</c:v>
                </c:pt>
                <c:pt idx="310">
                  <c:v>11.6</c:v>
                </c:pt>
                <c:pt idx="311">
                  <c:v>11.6</c:v>
                </c:pt>
                <c:pt idx="312">
                  <c:v>11.6</c:v>
                </c:pt>
                <c:pt idx="313">
                  <c:v>11.6</c:v>
                </c:pt>
                <c:pt idx="314">
                  <c:v>11.7</c:v>
                </c:pt>
                <c:pt idx="315">
                  <c:v>11.7</c:v>
                </c:pt>
                <c:pt idx="316">
                  <c:v>11.7</c:v>
                </c:pt>
                <c:pt idx="317">
                  <c:v>11.7</c:v>
                </c:pt>
                <c:pt idx="318">
                  <c:v>11.8</c:v>
                </c:pt>
                <c:pt idx="319">
                  <c:v>11.8</c:v>
                </c:pt>
                <c:pt idx="320">
                  <c:v>11.8</c:v>
                </c:pt>
                <c:pt idx="321">
                  <c:v>11.9</c:v>
                </c:pt>
                <c:pt idx="322">
                  <c:v>11.9</c:v>
                </c:pt>
                <c:pt idx="323">
                  <c:v>11.9</c:v>
                </c:pt>
                <c:pt idx="324">
                  <c:v>12</c:v>
                </c:pt>
                <c:pt idx="325">
                  <c:v>12</c:v>
                </c:pt>
                <c:pt idx="326">
                  <c:v>12</c:v>
                </c:pt>
                <c:pt idx="327">
                  <c:v>12.1</c:v>
                </c:pt>
                <c:pt idx="328">
                  <c:v>12.1</c:v>
                </c:pt>
                <c:pt idx="329">
                  <c:v>12.1</c:v>
                </c:pt>
                <c:pt idx="330">
                  <c:v>12.2</c:v>
                </c:pt>
                <c:pt idx="331">
                  <c:v>12.2</c:v>
                </c:pt>
                <c:pt idx="332">
                  <c:v>12.3</c:v>
                </c:pt>
                <c:pt idx="333">
                  <c:v>12.3</c:v>
                </c:pt>
                <c:pt idx="334">
                  <c:v>12.4</c:v>
                </c:pt>
                <c:pt idx="335">
                  <c:v>12.4</c:v>
                </c:pt>
                <c:pt idx="336">
                  <c:v>12.4</c:v>
                </c:pt>
                <c:pt idx="337">
                  <c:v>12.5</c:v>
                </c:pt>
                <c:pt idx="338">
                  <c:v>12.5</c:v>
                </c:pt>
                <c:pt idx="339">
                  <c:v>12.6</c:v>
                </c:pt>
                <c:pt idx="340">
                  <c:v>12.6</c:v>
                </c:pt>
                <c:pt idx="341">
                  <c:v>12.7</c:v>
                </c:pt>
                <c:pt idx="342">
                  <c:v>12.7</c:v>
                </c:pt>
                <c:pt idx="343">
                  <c:v>12.8</c:v>
                </c:pt>
                <c:pt idx="344">
                  <c:v>12.8</c:v>
                </c:pt>
                <c:pt idx="345">
                  <c:v>12.9</c:v>
                </c:pt>
                <c:pt idx="346">
                  <c:v>13</c:v>
                </c:pt>
                <c:pt idx="347">
                  <c:v>13</c:v>
                </c:pt>
                <c:pt idx="348">
                  <c:v>13.1</c:v>
                </c:pt>
                <c:pt idx="349">
                  <c:v>13.1</c:v>
                </c:pt>
                <c:pt idx="350">
                  <c:v>13.2</c:v>
                </c:pt>
                <c:pt idx="351">
                  <c:v>13.2</c:v>
                </c:pt>
                <c:pt idx="352">
                  <c:v>13.3</c:v>
                </c:pt>
                <c:pt idx="353">
                  <c:v>13.4</c:v>
                </c:pt>
                <c:pt idx="354">
                  <c:v>13.4</c:v>
                </c:pt>
                <c:pt idx="355">
                  <c:v>13.5</c:v>
                </c:pt>
                <c:pt idx="356">
                  <c:v>13.5</c:v>
                </c:pt>
                <c:pt idx="357">
                  <c:v>13.6</c:v>
                </c:pt>
                <c:pt idx="358">
                  <c:v>13.7</c:v>
                </c:pt>
                <c:pt idx="359">
                  <c:v>13.7</c:v>
                </c:pt>
                <c:pt idx="360">
                  <c:v>13.8</c:v>
                </c:pt>
                <c:pt idx="361">
                  <c:v>13.9</c:v>
                </c:pt>
                <c:pt idx="362">
                  <c:v>14</c:v>
                </c:pt>
                <c:pt idx="363">
                  <c:v>14</c:v>
                </c:pt>
                <c:pt idx="364">
                  <c:v>14.1</c:v>
                </c:pt>
                <c:pt idx="365">
                  <c:v>14.2</c:v>
                </c:pt>
                <c:pt idx="366">
                  <c:v>14.2</c:v>
                </c:pt>
                <c:pt idx="367">
                  <c:v>14.3</c:v>
                </c:pt>
                <c:pt idx="368">
                  <c:v>14.4</c:v>
                </c:pt>
                <c:pt idx="369">
                  <c:v>14.5</c:v>
                </c:pt>
                <c:pt idx="370">
                  <c:v>14.6</c:v>
                </c:pt>
                <c:pt idx="371">
                  <c:v>14.6</c:v>
                </c:pt>
                <c:pt idx="372">
                  <c:v>14.7</c:v>
                </c:pt>
                <c:pt idx="373">
                  <c:v>14.8</c:v>
                </c:pt>
                <c:pt idx="374">
                  <c:v>14.9</c:v>
                </c:pt>
                <c:pt idx="375">
                  <c:v>15</c:v>
                </c:pt>
                <c:pt idx="376">
                  <c:v>15.1</c:v>
                </c:pt>
                <c:pt idx="377">
                  <c:v>15.1</c:v>
                </c:pt>
                <c:pt idx="378">
                  <c:v>15.2</c:v>
                </c:pt>
                <c:pt idx="379">
                  <c:v>15.3</c:v>
                </c:pt>
                <c:pt idx="380">
                  <c:v>15.4</c:v>
                </c:pt>
                <c:pt idx="381">
                  <c:v>15.5</c:v>
                </c:pt>
                <c:pt idx="382">
                  <c:v>15.6</c:v>
                </c:pt>
                <c:pt idx="383">
                  <c:v>15.7</c:v>
                </c:pt>
                <c:pt idx="384">
                  <c:v>15.8</c:v>
                </c:pt>
                <c:pt idx="385">
                  <c:v>15.9</c:v>
                </c:pt>
                <c:pt idx="386">
                  <c:v>16</c:v>
                </c:pt>
                <c:pt idx="387">
                  <c:v>16.100000000000001</c:v>
                </c:pt>
                <c:pt idx="388">
                  <c:v>16.2</c:v>
                </c:pt>
                <c:pt idx="389">
                  <c:v>16.3</c:v>
                </c:pt>
                <c:pt idx="390">
                  <c:v>16.399999999999999</c:v>
                </c:pt>
                <c:pt idx="391">
                  <c:v>16.5</c:v>
                </c:pt>
                <c:pt idx="392">
                  <c:v>16.600000000000001</c:v>
                </c:pt>
                <c:pt idx="393">
                  <c:v>16.7</c:v>
                </c:pt>
                <c:pt idx="394">
                  <c:v>16.8</c:v>
                </c:pt>
                <c:pt idx="395">
                  <c:v>17</c:v>
                </c:pt>
                <c:pt idx="396">
                  <c:v>17.100000000000001</c:v>
                </c:pt>
                <c:pt idx="397">
                  <c:v>17.2</c:v>
                </c:pt>
                <c:pt idx="398">
                  <c:v>17.3</c:v>
                </c:pt>
                <c:pt idx="399">
                  <c:v>17.399999999999999</c:v>
                </c:pt>
                <c:pt idx="400">
                  <c:v>17.600000000000001</c:v>
                </c:pt>
                <c:pt idx="401">
                  <c:v>17.7</c:v>
                </c:pt>
                <c:pt idx="402">
                  <c:v>17.8</c:v>
                </c:pt>
                <c:pt idx="403">
                  <c:v>17.899999999999999</c:v>
                </c:pt>
                <c:pt idx="404">
                  <c:v>18.100000000000001</c:v>
                </c:pt>
                <c:pt idx="405">
                  <c:v>18.2</c:v>
                </c:pt>
                <c:pt idx="406">
                  <c:v>18.3</c:v>
                </c:pt>
                <c:pt idx="407">
                  <c:v>18.5</c:v>
                </c:pt>
                <c:pt idx="408">
                  <c:v>18.600000000000001</c:v>
                </c:pt>
                <c:pt idx="409">
                  <c:v>18.8</c:v>
                </c:pt>
                <c:pt idx="410">
                  <c:v>18.899999999999999</c:v>
                </c:pt>
                <c:pt idx="411">
                  <c:v>19.100000000000001</c:v>
                </c:pt>
                <c:pt idx="412">
                  <c:v>19.2</c:v>
                </c:pt>
                <c:pt idx="413">
                  <c:v>19.399999999999999</c:v>
                </c:pt>
                <c:pt idx="414">
                  <c:v>19.5</c:v>
                </c:pt>
                <c:pt idx="415">
                  <c:v>19.7</c:v>
                </c:pt>
                <c:pt idx="416">
                  <c:v>19.899999999999999</c:v>
                </c:pt>
                <c:pt idx="417">
                  <c:v>20</c:v>
                </c:pt>
                <c:pt idx="418">
                  <c:v>20.2</c:v>
                </c:pt>
                <c:pt idx="419">
                  <c:v>20.399999999999999</c:v>
                </c:pt>
                <c:pt idx="420">
                  <c:v>20.5</c:v>
                </c:pt>
                <c:pt idx="421">
                  <c:v>20.7</c:v>
                </c:pt>
                <c:pt idx="422">
                  <c:v>20.9</c:v>
                </c:pt>
                <c:pt idx="423">
                  <c:v>21.1</c:v>
                </c:pt>
                <c:pt idx="424">
                  <c:v>21.3</c:v>
                </c:pt>
                <c:pt idx="425">
                  <c:v>21.4</c:v>
                </c:pt>
                <c:pt idx="426">
                  <c:v>21.6</c:v>
                </c:pt>
                <c:pt idx="427">
                  <c:v>21.8</c:v>
                </c:pt>
                <c:pt idx="428">
                  <c:v>22</c:v>
                </c:pt>
                <c:pt idx="429">
                  <c:v>22.2</c:v>
                </c:pt>
                <c:pt idx="430">
                  <c:v>22.5</c:v>
                </c:pt>
                <c:pt idx="431">
                  <c:v>22.7</c:v>
                </c:pt>
                <c:pt idx="432">
                  <c:v>22.9</c:v>
                </c:pt>
                <c:pt idx="433">
                  <c:v>23.1</c:v>
                </c:pt>
                <c:pt idx="434">
                  <c:v>23.3</c:v>
                </c:pt>
                <c:pt idx="435">
                  <c:v>23.6</c:v>
                </c:pt>
                <c:pt idx="436">
                  <c:v>23.8</c:v>
                </c:pt>
                <c:pt idx="437">
                  <c:v>24</c:v>
                </c:pt>
                <c:pt idx="438">
                  <c:v>24.3</c:v>
                </c:pt>
                <c:pt idx="439">
                  <c:v>24.5</c:v>
                </c:pt>
                <c:pt idx="440">
                  <c:v>24.8</c:v>
                </c:pt>
                <c:pt idx="441">
                  <c:v>25.1</c:v>
                </c:pt>
                <c:pt idx="442">
                  <c:v>25.3</c:v>
                </c:pt>
                <c:pt idx="443">
                  <c:v>25.6</c:v>
                </c:pt>
                <c:pt idx="444">
                  <c:v>25.9</c:v>
                </c:pt>
                <c:pt idx="445">
                  <c:v>26.2</c:v>
                </c:pt>
                <c:pt idx="446">
                  <c:v>26.5</c:v>
                </c:pt>
                <c:pt idx="447">
                  <c:v>26.8</c:v>
                </c:pt>
                <c:pt idx="448">
                  <c:v>27.1</c:v>
                </c:pt>
                <c:pt idx="449">
                  <c:v>27.4</c:v>
                </c:pt>
                <c:pt idx="450">
                  <c:v>27.7</c:v>
                </c:pt>
                <c:pt idx="451">
                  <c:v>28</c:v>
                </c:pt>
                <c:pt idx="452">
                  <c:v>28.4</c:v>
                </c:pt>
                <c:pt idx="453">
                  <c:v>28.7</c:v>
                </c:pt>
                <c:pt idx="454">
                  <c:v>29.1</c:v>
                </c:pt>
                <c:pt idx="455">
                  <c:v>29.4</c:v>
                </c:pt>
                <c:pt idx="456">
                  <c:v>29.8</c:v>
                </c:pt>
                <c:pt idx="457">
                  <c:v>30.2</c:v>
                </c:pt>
                <c:pt idx="458">
                  <c:v>30.6</c:v>
                </c:pt>
                <c:pt idx="459">
                  <c:v>31</c:v>
                </c:pt>
                <c:pt idx="460">
                  <c:v>31.4</c:v>
                </c:pt>
                <c:pt idx="461">
                  <c:v>31.8</c:v>
                </c:pt>
                <c:pt idx="462">
                  <c:v>32.200000000000003</c:v>
                </c:pt>
                <c:pt idx="463">
                  <c:v>32.700000000000003</c:v>
                </c:pt>
                <c:pt idx="464">
                  <c:v>33.1</c:v>
                </c:pt>
                <c:pt idx="465">
                  <c:v>33.6</c:v>
                </c:pt>
                <c:pt idx="466">
                  <c:v>34.1</c:v>
                </c:pt>
                <c:pt idx="467">
                  <c:v>34.6</c:v>
                </c:pt>
                <c:pt idx="468">
                  <c:v>35.1</c:v>
                </c:pt>
                <c:pt idx="469">
                  <c:v>35.6</c:v>
                </c:pt>
                <c:pt idx="470">
                  <c:v>36.200000000000003</c:v>
                </c:pt>
                <c:pt idx="471">
                  <c:v>36.700000000000003</c:v>
                </c:pt>
                <c:pt idx="472">
                  <c:v>37.299999999999997</c:v>
                </c:pt>
                <c:pt idx="473">
                  <c:v>37.9</c:v>
                </c:pt>
                <c:pt idx="474">
                  <c:v>38.5</c:v>
                </c:pt>
                <c:pt idx="475">
                  <c:v>39.1</c:v>
                </c:pt>
                <c:pt idx="476">
                  <c:v>39.799999999999997</c:v>
                </c:pt>
                <c:pt idx="477">
                  <c:v>40.5</c:v>
                </c:pt>
                <c:pt idx="478">
                  <c:v>41.1</c:v>
                </c:pt>
                <c:pt idx="479">
                  <c:v>41.9</c:v>
                </c:pt>
                <c:pt idx="480">
                  <c:v>42.6</c:v>
                </c:pt>
                <c:pt idx="481">
                  <c:v>43.4</c:v>
                </c:pt>
                <c:pt idx="482">
                  <c:v>44.2</c:v>
                </c:pt>
                <c:pt idx="483">
                  <c:v>45</c:v>
                </c:pt>
                <c:pt idx="484">
                  <c:v>45.9</c:v>
                </c:pt>
                <c:pt idx="485">
                  <c:v>46.8</c:v>
                </c:pt>
                <c:pt idx="486">
                  <c:v>47.7</c:v>
                </c:pt>
                <c:pt idx="487">
                  <c:v>48.7</c:v>
                </c:pt>
                <c:pt idx="488">
                  <c:v>49.7</c:v>
                </c:pt>
                <c:pt idx="489">
                  <c:v>50.8</c:v>
                </c:pt>
                <c:pt idx="490">
                  <c:v>51.9</c:v>
                </c:pt>
                <c:pt idx="491">
                  <c:v>53.1</c:v>
                </c:pt>
                <c:pt idx="492">
                  <c:v>54.3</c:v>
                </c:pt>
                <c:pt idx="493">
                  <c:v>55.6</c:v>
                </c:pt>
                <c:pt idx="494">
                  <c:v>57</c:v>
                </c:pt>
                <c:pt idx="495">
                  <c:v>58.5</c:v>
                </c:pt>
                <c:pt idx="496">
                  <c:v>60</c:v>
                </c:pt>
                <c:pt idx="497">
                  <c:v>61.6</c:v>
                </c:pt>
                <c:pt idx="498">
                  <c:v>63.3</c:v>
                </c:pt>
                <c:pt idx="499">
                  <c:v>65.2</c:v>
                </c:pt>
                <c:pt idx="500">
                  <c:v>67.2</c:v>
                </c:pt>
                <c:pt idx="501">
                  <c:v>69.099999999999994</c:v>
                </c:pt>
                <c:pt idx="502">
                  <c:v>71.3</c:v>
                </c:pt>
                <c:pt idx="503">
                  <c:v>73.7</c:v>
                </c:pt>
                <c:pt idx="504">
                  <c:v>76.3</c:v>
                </c:pt>
                <c:pt idx="505">
                  <c:v>79.400000000000006</c:v>
                </c:pt>
                <c:pt idx="506">
                  <c:v>82</c:v>
                </c:pt>
                <c:pt idx="507">
                  <c:v>85</c:v>
                </c:pt>
                <c:pt idx="508">
                  <c:v>88.4</c:v>
                </c:pt>
                <c:pt idx="509">
                  <c:v>92.2</c:v>
                </c:pt>
                <c:pt idx="510">
                  <c:v>96.8</c:v>
                </c:pt>
                <c:pt idx="511">
                  <c:v>100.5</c:v>
                </c:pt>
                <c:pt idx="512">
                  <c:v>104.6</c:v>
                </c:pt>
                <c:pt idx="513">
                  <c:v>109.4</c:v>
                </c:pt>
                <c:pt idx="514">
                  <c:v>114.9</c:v>
                </c:pt>
                <c:pt idx="515">
                  <c:v>121.7</c:v>
                </c:pt>
                <c:pt idx="516">
                  <c:v>127.2</c:v>
                </c:pt>
                <c:pt idx="517">
                  <c:v>132.30000000000001</c:v>
                </c:pt>
                <c:pt idx="518">
                  <c:v>138.6</c:v>
                </c:pt>
                <c:pt idx="519">
                  <c:v>146</c:v>
                </c:pt>
                <c:pt idx="520">
                  <c:v>155.19999999999999</c:v>
                </c:pt>
                <c:pt idx="521">
                  <c:v>164.2</c:v>
                </c:pt>
                <c:pt idx="522">
                  <c:v>168.8</c:v>
                </c:pt>
                <c:pt idx="523">
                  <c:v>175.8</c:v>
                </c:pt>
                <c:pt idx="524">
                  <c:v>184.5</c:v>
                </c:pt>
                <c:pt idx="525">
                  <c:v>194.8</c:v>
                </c:pt>
                <c:pt idx="526">
                  <c:v>209.3</c:v>
                </c:pt>
                <c:pt idx="527">
                  <c:v>210.4</c:v>
                </c:pt>
                <c:pt idx="528">
                  <c:v>216.4</c:v>
                </c:pt>
                <c:pt idx="529">
                  <c:v>224</c:v>
                </c:pt>
                <c:pt idx="530">
                  <c:v>233.1</c:v>
                </c:pt>
                <c:pt idx="531">
                  <c:v>244.4</c:v>
                </c:pt>
                <c:pt idx="532">
                  <c:v>247.6</c:v>
                </c:pt>
                <c:pt idx="533">
                  <c:v>250.6</c:v>
                </c:pt>
                <c:pt idx="534">
                  <c:v>255.3</c:v>
                </c:pt>
                <c:pt idx="535">
                  <c:v>260.60000000000002</c:v>
                </c:pt>
                <c:pt idx="536">
                  <c:v>266.3</c:v>
                </c:pt>
                <c:pt idx="537">
                  <c:v>270.5</c:v>
                </c:pt>
                <c:pt idx="538">
                  <c:v>271</c:v>
                </c:pt>
                <c:pt idx="539">
                  <c:v>272.8</c:v>
                </c:pt>
                <c:pt idx="540">
                  <c:v>274.89999999999998</c:v>
                </c:pt>
                <c:pt idx="541">
                  <c:v>277</c:v>
                </c:pt>
                <c:pt idx="542">
                  <c:v>278.7</c:v>
                </c:pt>
                <c:pt idx="543">
                  <c:v>279.3</c:v>
                </c:pt>
                <c:pt idx="544">
                  <c:v>279.89999999999998</c:v>
                </c:pt>
                <c:pt idx="545">
                  <c:v>280.60000000000002</c:v>
                </c:pt>
                <c:pt idx="546">
                  <c:v>281.3</c:v>
                </c:pt>
                <c:pt idx="547">
                  <c:v>281.8</c:v>
                </c:pt>
                <c:pt idx="548">
                  <c:v>282.3</c:v>
                </c:pt>
                <c:pt idx="549">
                  <c:v>282.60000000000002</c:v>
                </c:pt>
                <c:pt idx="550">
                  <c:v>282.89999999999998</c:v>
                </c:pt>
                <c:pt idx="551">
                  <c:v>283.2</c:v>
                </c:pt>
                <c:pt idx="552">
                  <c:v>283.5</c:v>
                </c:pt>
                <c:pt idx="553">
                  <c:v>283.7</c:v>
                </c:pt>
                <c:pt idx="554">
                  <c:v>283.89999999999998</c:v>
                </c:pt>
                <c:pt idx="555">
                  <c:v>284.10000000000002</c:v>
                </c:pt>
                <c:pt idx="556">
                  <c:v>284.2</c:v>
                </c:pt>
                <c:pt idx="557">
                  <c:v>284.39999999999998</c:v>
                </c:pt>
                <c:pt idx="558">
                  <c:v>284.5</c:v>
                </c:pt>
                <c:pt idx="559">
                  <c:v>284.60000000000002</c:v>
                </c:pt>
                <c:pt idx="560">
                  <c:v>284.8</c:v>
                </c:pt>
                <c:pt idx="561">
                  <c:v>284.89999999999998</c:v>
                </c:pt>
                <c:pt idx="562">
                  <c:v>285</c:v>
                </c:pt>
                <c:pt idx="563">
                  <c:v>285</c:v>
                </c:pt>
                <c:pt idx="564">
                  <c:v>285.10000000000002</c:v>
                </c:pt>
                <c:pt idx="565">
                  <c:v>285.2</c:v>
                </c:pt>
                <c:pt idx="566">
                  <c:v>285.3</c:v>
                </c:pt>
                <c:pt idx="567">
                  <c:v>285.3</c:v>
                </c:pt>
                <c:pt idx="568">
                  <c:v>285.39999999999998</c:v>
                </c:pt>
                <c:pt idx="569">
                  <c:v>285.5</c:v>
                </c:pt>
                <c:pt idx="570">
                  <c:v>285.5</c:v>
                </c:pt>
                <c:pt idx="571">
                  <c:v>285.60000000000002</c:v>
                </c:pt>
                <c:pt idx="572">
                  <c:v>285.60000000000002</c:v>
                </c:pt>
                <c:pt idx="573">
                  <c:v>285.7</c:v>
                </c:pt>
                <c:pt idx="574">
                  <c:v>285.7</c:v>
                </c:pt>
                <c:pt idx="575">
                  <c:v>285.7</c:v>
                </c:pt>
                <c:pt idx="576">
                  <c:v>285.7</c:v>
                </c:pt>
                <c:pt idx="577">
                  <c:v>285.8</c:v>
                </c:pt>
                <c:pt idx="578">
                  <c:v>285.8</c:v>
                </c:pt>
                <c:pt idx="579">
                  <c:v>285.8</c:v>
                </c:pt>
                <c:pt idx="580">
                  <c:v>285.8</c:v>
                </c:pt>
                <c:pt idx="581">
                  <c:v>285.89999999999998</c:v>
                </c:pt>
                <c:pt idx="582">
                  <c:v>285.89999999999998</c:v>
                </c:pt>
                <c:pt idx="583">
                  <c:v>285.89999999999998</c:v>
                </c:pt>
                <c:pt idx="584">
                  <c:v>285.89999999999998</c:v>
                </c:pt>
                <c:pt idx="585">
                  <c:v>285.89999999999998</c:v>
                </c:pt>
                <c:pt idx="586">
                  <c:v>285.89999999999998</c:v>
                </c:pt>
                <c:pt idx="587">
                  <c:v>286</c:v>
                </c:pt>
                <c:pt idx="588">
                  <c:v>286</c:v>
                </c:pt>
                <c:pt idx="589">
                  <c:v>286</c:v>
                </c:pt>
                <c:pt idx="590">
                  <c:v>286</c:v>
                </c:pt>
                <c:pt idx="591">
                  <c:v>286.10000000000002</c:v>
                </c:pt>
                <c:pt idx="592">
                  <c:v>286.10000000000002</c:v>
                </c:pt>
                <c:pt idx="593">
                  <c:v>286.10000000000002</c:v>
                </c:pt>
                <c:pt idx="594">
                  <c:v>286.10000000000002</c:v>
                </c:pt>
                <c:pt idx="595">
                  <c:v>286.10000000000002</c:v>
                </c:pt>
                <c:pt idx="596">
                  <c:v>286.10000000000002</c:v>
                </c:pt>
                <c:pt idx="597">
                  <c:v>286.10000000000002</c:v>
                </c:pt>
                <c:pt idx="598">
                  <c:v>286.10000000000002</c:v>
                </c:pt>
                <c:pt idx="599">
                  <c:v>286.10000000000002</c:v>
                </c:pt>
                <c:pt idx="600">
                  <c:v>286</c:v>
                </c:pt>
                <c:pt idx="601">
                  <c:v>286</c:v>
                </c:pt>
                <c:pt idx="602">
                  <c:v>286</c:v>
                </c:pt>
                <c:pt idx="603">
                  <c:v>286</c:v>
                </c:pt>
                <c:pt idx="604">
                  <c:v>286</c:v>
                </c:pt>
                <c:pt idx="605">
                  <c:v>286</c:v>
                </c:pt>
                <c:pt idx="606">
                  <c:v>286</c:v>
                </c:pt>
                <c:pt idx="607">
                  <c:v>285.89999999999998</c:v>
                </c:pt>
                <c:pt idx="608">
                  <c:v>285.89999999999998</c:v>
                </c:pt>
                <c:pt idx="609">
                  <c:v>285.89999999999998</c:v>
                </c:pt>
                <c:pt idx="610">
                  <c:v>285.8</c:v>
                </c:pt>
                <c:pt idx="611">
                  <c:v>285.8</c:v>
                </c:pt>
                <c:pt idx="612">
                  <c:v>285.8</c:v>
                </c:pt>
                <c:pt idx="613">
                  <c:v>285.7</c:v>
                </c:pt>
                <c:pt idx="614">
                  <c:v>285.60000000000002</c:v>
                </c:pt>
                <c:pt idx="615">
                  <c:v>285.60000000000002</c:v>
                </c:pt>
                <c:pt idx="616">
                  <c:v>285.5</c:v>
                </c:pt>
                <c:pt idx="617">
                  <c:v>285.39999999999998</c:v>
                </c:pt>
                <c:pt idx="618">
                  <c:v>285.3</c:v>
                </c:pt>
                <c:pt idx="619">
                  <c:v>285.10000000000002</c:v>
                </c:pt>
                <c:pt idx="620">
                  <c:v>285</c:v>
                </c:pt>
                <c:pt idx="621">
                  <c:v>284.8</c:v>
                </c:pt>
                <c:pt idx="622">
                  <c:v>284.60000000000002</c:v>
                </c:pt>
                <c:pt idx="623">
                  <c:v>284.39999999999998</c:v>
                </c:pt>
                <c:pt idx="624">
                  <c:v>284.2</c:v>
                </c:pt>
                <c:pt idx="625">
                  <c:v>283.89999999999998</c:v>
                </c:pt>
                <c:pt idx="626">
                  <c:v>283.7</c:v>
                </c:pt>
                <c:pt idx="627">
                  <c:v>283.39999999999998</c:v>
                </c:pt>
                <c:pt idx="628">
                  <c:v>283</c:v>
                </c:pt>
                <c:pt idx="629">
                  <c:v>282.60000000000002</c:v>
                </c:pt>
                <c:pt idx="630">
                  <c:v>282.2</c:v>
                </c:pt>
                <c:pt idx="631">
                  <c:v>281.8</c:v>
                </c:pt>
                <c:pt idx="632">
                  <c:v>281.3</c:v>
                </c:pt>
                <c:pt idx="633">
                  <c:v>280.39999999999998</c:v>
                </c:pt>
                <c:pt idx="634">
                  <c:v>279.5</c:v>
                </c:pt>
                <c:pt idx="635">
                  <c:v>278.5</c:v>
                </c:pt>
                <c:pt idx="636">
                  <c:v>277.7</c:v>
                </c:pt>
                <c:pt idx="637">
                  <c:v>277</c:v>
                </c:pt>
                <c:pt idx="638">
                  <c:v>274.2</c:v>
                </c:pt>
                <c:pt idx="639">
                  <c:v>271.3</c:v>
                </c:pt>
                <c:pt idx="640">
                  <c:v>268.39999999999998</c:v>
                </c:pt>
                <c:pt idx="641">
                  <c:v>266</c:v>
                </c:pt>
                <c:pt idx="642">
                  <c:v>265.3</c:v>
                </c:pt>
                <c:pt idx="643">
                  <c:v>259.5</c:v>
                </c:pt>
                <c:pt idx="644">
                  <c:v>252.7</c:v>
                </c:pt>
                <c:pt idx="645">
                  <c:v>246.5</c:v>
                </c:pt>
                <c:pt idx="646">
                  <c:v>241.2</c:v>
                </c:pt>
                <c:pt idx="647">
                  <c:v>237.5</c:v>
                </c:pt>
                <c:pt idx="648">
                  <c:v>232.9</c:v>
                </c:pt>
                <c:pt idx="649">
                  <c:v>222.1</c:v>
                </c:pt>
                <c:pt idx="650">
                  <c:v>213.4</c:v>
                </c:pt>
                <c:pt idx="651">
                  <c:v>205.9</c:v>
                </c:pt>
                <c:pt idx="652">
                  <c:v>199.9</c:v>
                </c:pt>
                <c:pt idx="653">
                  <c:v>197.7</c:v>
                </c:pt>
                <c:pt idx="654">
                  <c:v>185.4</c:v>
                </c:pt>
                <c:pt idx="655">
                  <c:v>176.5</c:v>
                </c:pt>
                <c:pt idx="656">
                  <c:v>168.9</c:v>
                </c:pt>
                <c:pt idx="657">
                  <c:v>162.6</c:v>
                </c:pt>
                <c:pt idx="658">
                  <c:v>157.9</c:v>
                </c:pt>
                <c:pt idx="659">
                  <c:v>150.80000000000001</c:v>
                </c:pt>
                <c:pt idx="660">
                  <c:v>143.4</c:v>
                </c:pt>
                <c:pt idx="661">
                  <c:v>137.19999999999999</c:v>
                </c:pt>
                <c:pt idx="662">
                  <c:v>131.9</c:v>
                </c:pt>
                <c:pt idx="663">
                  <c:v>127.4</c:v>
                </c:pt>
                <c:pt idx="664">
                  <c:v>123.1</c:v>
                </c:pt>
                <c:pt idx="665">
                  <c:v>117.6</c:v>
                </c:pt>
                <c:pt idx="666">
                  <c:v>113.1</c:v>
                </c:pt>
                <c:pt idx="667">
                  <c:v>109.2</c:v>
                </c:pt>
                <c:pt idx="668">
                  <c:v>105.6</c:v>
                </c:pt>
                <c:pt idx="669">
                  <c:v>102.8</c:v>
                </c:pt>
                <c:pt idx="670">
                  <c:v>99</c:v>
                </c:pt>
                <c:pt idx="671">
                  <c:v>95.8</c:v>
                </c:pt>
                <c:pt idx="672">
                  <c:v>92.9</c:v>
                </c:pt>
                <c:pt idx="673">
                  <c:v>90.3</c:v>
                </c:pt>
                <c:pt idx="674">
                  <c:v>88</c:v>
                </c:pt>
                <c:pt idx="675">
                  <c:v>85.6</c:v>
                </c:pt>
                <c:pt idx="676">
                  <c:v>83.4</c:v>
                </c:pt>
                <c:pt idx="677">
                  <c:v>81.3</c:v>
                </c:pt>
                <c:pt idx="678">
                  <c:v>79.400000000000006</c:v>
                </c:pt>
                <c:pt idx="679">
                  <c:v>77.599999999999994</c:v>
                </c:pt>
                <c:pt idx="680">
                  <c:v>75.900000000000006</c:v>
                </c:pt>
                <c:pt idx="681">
                  <c:v>74.2</c:v>
                </c:pt>
                <c:pt idx="682">
                  <c:v>72.7</c:v>
                </c:pt>
                <c:pt idx="683">
                  <c:v>71.2</c:v>
                </c:pt>
                <c:pt idx="684">
                  <c:v>69.8</c:v>
                </c:pt>
                <c:pt idx="685">
                  <c:v>68.5</c:v>
                </c:pt>
                <c:pt idx="686">
                  <c:v>67.3</c:v>
                </c:pt>
                <c:pt idx="687">
                  <c:v>66.099999999999994</c:v>
                </c:pt>
                <c:pt idx="688">
                  <c:v>65</c:v>
                </c:pt>
                <c:pt idx="689">
                  <c:v>63.9</c:v>
                </c:pt>
                <c:pt idx="690">
                  <c:v>62.9</c:v>
                </c:pt>
                <c:pt idx="691">
                  <c:v>61.9</c:v>
                </c:pt>
                <c:pt idx="692">
                  <c:v>61</c:v>
                </c:pt>
                <c:pt idx="693">
                  <c:v>60.1</c:v>
                </c:pt>
                <c:pt idx="694">
                  <c:v>59.2</c:v>
                </c:pt>
                <c:pt idx="695">
                  <c:v>58.3</c:v>
                </c:pt>
                <c:pt idx="696">
                  <c:v>57.5</c:v>
                </c:pt>
                <c:pt idx="697">
                  <c:v>56.8</c:v>
                </c:pt>
                <c:pt idx="698">
                  <c:v>56</c:v>
                </c:pt>
                <c:pt idx="699">
                  <c:v>55.3</c:v>
                </c:pt>
                <c:pt idx="700">
                  <c:v>54.6</c:v>
                </c:pt>
                <c:pt idx="701">
                  <c:v>53.9</c:v>
                </c:pt>
                <c:pt idx="702">
                  <c:v>53.3</c:v>
                </c:pt>
                <c:pt idx="703">
                  <c:v>52.6</c:v>
                </c:pt>
                <c:pt idx="704">
                  <c:v>52</c:v>
                </c:pt>
                <c:pt idx="705">
                  <c:v>51.4</c:v>
                </c:pt>
                <c:pt idx="706">
                  <c:v>50.9</c:v>
                </c:pt>
                <c:pt idx="707">
                  <c:v>50.3</c:v>
                </c:pt>
                <c:pt idx="708">
                  <c:v>49.8</c:v>
                </c:pt>
                <c:pt idx="709">
                  <c:v>49.2</c:v>
                </c:pt>
                <c:pt idx="710">
                  <c:v>48.7</c:v>
                </c:pt>
                <c:pt idx="711">
                  <c:v>48.3</c:v>
                </c:pt>
                <c:pt idx="712">
                  <c:v>47.8</c:v>
                </c:pt>
                <c:pt idx="713">
                  <c:v>47.3</c:v>
                </c:pt>
                <c:pt idx="714">
                  <c:v>46.9</c:v>
                </c:pt>
                <c:pt idx="715">
                  <c:v>46.4</c:v>
                </c:pt>
                <c:pt idx="716">
                  <c:v>46</c:v>
                </c:pt>
                <c:pt idx="717">
                  <c:v>45.6</c:v>
                </c:pt>
                <c:pt idx="718">
                  <c:v>45.2</c:v>
                </c:pt>
                <c:pt idx="719">
                  <c:v>44.8</c:v>
                </c:pt>
                <c:pt idx="720">
                  <c:v>44.5</c:v>
                </c:pt>
                <c:pt idx="721">
                  <c:v>44.1</c:v>
                </c:pt>
                <c:pt idx="722">
                  <c:v>43.7</c:v>
                </c:pt>
                <c:pt idx="723">
                  <c:v>43.4</c:v>
                </c:pt>
                <c:pt idx="724">
                  <c:v>43.1</c:v>
                </c:pt>
                <c:pt idx="725">
                  <c:v>42.7</c:v>
                </c:pt>
                <c:pt idx="726">
                  <c:v>42.4</c:v>
                </c:pt>
                <c:pt idx="727">
                  <c:v>42.1</c:v>
                </c:pt>
                <c:pt idx="728">
                  <c:v>41.8</c:v>
                </c:pt>
                <c:pt idx="729">
                  <c:v>41.5</c:v>
                </c:pt>
                <c:pt idx="730">
                  <c:v>41.2</c:v>
                </c:pt>
                <c:pt idx="731">
                  <c:v>40.9</c:v>
                </c:pt>
                <c:pt idx="732">
                  <c:v>40.700000000000003</c:v>
                </c:pt>
                <c:pt idx="733">
                  <c:v>40.4</c:v>
                </c:pt>
                <c:pt idx="734">
                  <c:v>40.200000000000003</c:v>
                </c:pt>
                <c:pt idx="735">
                  <c:v>39.9</c:v>
                </c:pt>
                <c:pt idx="736">
                  <c:v>39.700000000000003</c:v>
                </c:pt>
                <c:pt idx="737">
                  <c:v>39.4</c:v>
                </c:pt>
                <c:pt idx="738">
                  <c:v>39.200000000000003</c:v>
                </c:pt>
                <c:pt idx="739">
                  <c:v>39</c:v>
                </c:pt>
                <c:pt idx="740">
                  <c:v>38.700000000000003</c:v>
                </c:pt>
                <c:pt idx="741">
                  <c:v>38.5</c:v>
                </c:pt>
                <c:pt idx="742">
                  <c:v>38.299999999999997</c:v>
                </c:pt>
                <c:pt idx="743">
                  <c:v>38.1</c:v>
                </c:pt>
                <c:pt idx="744">
                  <c:v>37.9</c:v>
                </c:pt>
                <c:pt idx="745">
                  <c:v>37.700000000000003</c:v>
                </c:pt>
                <c:pt idx="746">
                  <c:v>37.5</c:v>
                </c:pt>
                <c:pt idx="747">
                  <c:v>37.4</c:v>
                </c:pt>
                <c:pt idx="748">
                  <c:v>37.200000000000003</c:v>
                </c:pt>
                <c:pt idx="749">
                  <c:v>37</c:v>
                </c:pt>
                <c:pt idx="750">
                  <c:v>36.799999999999997</c:v>
                </c:pt>
                <c:pt idx="751">
                  <c:v>36.700000000000003</c:v>
                </c:pt>
                <c:pt idx="752">
                  <c:v>36.5</c:v>
                </c:pt>
                <c:pt idx="753">
                  <c:v>36.299999999999997</c:v>
                </c:pt>
                <c:pt idx="754">
                  <c:v>36.200000000000003</c:v>
                </c:pt>
                <c:pt idx="755">
                  <c:v>36</c:v>
                </c:pt>
                <c:pt idx="756">
                  <c:v>35.9</c:v>
                </c:pt>
                <c:pt idx="757">
                  <c:v>35.700000000000003</c:v>
                </c:pt>
                <c:pt idx="758">
                  <c:v>35.6</c:v>
                </c:pt>
                <c:pt idx="759">
                  <c:v>35.5</c:v>
                </c:pt>
                <c:pt idx="760">
                  <c:v>35.299999999999997</c:v>
                </c:pt>
                <c:pt idx="761">
                  <c:v>35.200000000000003</c:v>
                </c:pt>
                <c:pt idx="762">
                  <c:v>35.1</c:v>
                </c:pt>
                <c:pt idx="763">
                  <c:v>35</c:v>
                </c:pt>
                <c:pt idx="764">
                  <c:v>34.799999999999997</c:v>
                </c:pt>
                <c:pt idx="765">
                  <c:v>34.700000000000003</c:v>
                </c:pt>
                <c:pt idx="766">
                  <c:v>34.6</c:v>
                </c:pt>
                <c:pt idx="767">
                  <c:v>34.5</c:v>
                </c:pt>
                <c:pt idx="768">
                  <c:v>34.4</c:v>
                </c:pt>
                <c:pt idx="769">
                  <c:v>34.299999999999997</c:v>
                </c:pt>
                <c:pt idx="770">
                  <c:v>34.200000000000003</c:v>
                </c:pt>
                <c:pt idx="771">
                  <c:v>34.1</c:v>
                </c:pt>
                <c:pt idx="772">
                  <c:v>34</c:v>
                </c:pt>
                <c:pt idx="773">
                  <c:v>33.9</c:v>
                </c:pt>
                <c:pt idx="774">
                  <c:v>33.799999999999997</c:v>
                </c:pt>
                <c:pt idx="775">
                  <c:v>33.700000000000003</c:v>
                </c:pt>
                <c:pt idx="776">
                  <c:v>33.6</c:v>
                </c:pt>
                <c:pt idx="777">
                  <c:v>33.5</c:v>
                </c:pt>
                <c:pt idx="778">
                  <c:v>33.4</c:v>
                </c:pt>
                <c:pt idx="779">
                  <c:v>33.299999999999997</c:v>
                </c:pt>
                <c:pt idx="780">
                  <c:v>33.299999999999997</c:v>
                </c:pt>
                <c:pt idx="781">
                  <c:v>33.200000000000003</c:v>
                </c:pt>
                <c:pt idx="782">
                  <c:v>33.1</c:v>
                </c:pt>
                <c:pt idx="783">
                  <c:v>33</c:v>
                </c:pt>
                <c:pt idx="784">
                  <c:v>33</c:v>
                </c:pt>
                <c:pt idx="785">
                  <c:v>32.9</c:v>
                </c:pt>
                <c:pt idx="786">
                  <c:v>32.799999999999997</c:v>
                </c:pt>
                <c:pt idx="787">
                  <c:v>32.799999999999997</c:v>
                </c:pt>
                <c:pt idx="788">
                  <c:v>32.700000000000003</c:v>
                </c:pt>
                <c:pt idx="789">
                  <c:v>32.6</c:v>
                </c:pt>
                <c:pt idx="790">
                  <c:v>32.6</c:v>
                </c:pt>
                <c:pt idx="791">
                  <c:v>32.5</c:v>
                </c:pt>
                <c:pt idx="792">
                  <c:v>32.4</c:v>
                </c:pt>
                <c:pt idx="793">
                  <c:v>32.4</c:v>
                </c:pt>
                <c:pt idx="794">
                  <c:v>32.299999999999997</c:v>
                </c:pt>
                <c:pt idx="795">
                  <c:v>32.299999999999997</c:v>
                </c:pt>
                <c:pt idx="796">
                  <c:v>32.200000000000003</c:v>
                </c:pt>
                <c:pt idx="797">
                  <c:v>32.200000000000003</c:v>
                </c:pt>
                <c:pt idx="798">
                  <c:v>32.1</c:v>
                </c:pt>
                <c:pt idx="799">
                  <c:v>32.1</c:v>
                </c:pt>
                <c:pt idx="800">
                  <c:v>32</c:v>
                </c:pt>
                <c:pt idx="801">
                  <c:v>32</c:v>
                </c:pt>
                <c:pt idx="802">
                  <c:v>31.9</c:v>
                </c:pt>
                <c:pt idx="803">
                  <c:v>31.9</c:v>
                </c:pt>
                <c:pt idx="804">
                  <c:v>31.9</c:v>
                </c:pt>
                <c:pt idx="805">
                  <c:v>31.8</c:v>
                </c:pt>
                <c:pt idx="806">
                  <c:v>31.8</c:v>
                </c:pt>
                <c:pt idx="807">
                  <c:v>31.7</c:v>
                </c:pt>
                <c:pt idx="808">
                  <c:v>31.7</c:v>
                </c:pt>
                <c:pt idx="809">
                  <c:v>31.7</c:v>
                </c:pt>
                <c:pt idx="810">
                  <c:v>31.6</c:v>
                </c:pt>
                <c:pt idx="811">
                  <c:v>31.6</c:v>
                </c:pt>
                <c:pt idx="812">
                  <c:v>31.6</c:v>
                </c:pt>
                <c:pt idx="813">
                  <c:v>31.5</c:v>
                </c:pt>
                <c:pt idx="814">
                  <c:v>31.5</c:v>
                </c:pt>
                <c:pt idx="815">
                  <c:v>31.5</c:v>
                </c:pt>
                <c:pt idx="816">
                  <c:v>31.5</c:v>
                </c:pt>
                <c:pt idx="817">
                  <c:v>31.4</c:v>
                </c:pt>
                <c:pt idx="818">
                  <c:v>31.4</c:v>
                </c:pt>
                <c:pt idx="819">
                  <c:v>31.4</c:v>
                </c:pt>
                <c:pt idx="820">
                  <c:v>31.4</c:v>
                </c:pt>
                <c:pt idx="821">
                  <c:v>31.3</c:v>
                </c:pt>
                <c:pt idx="822">
                  <c:v>31.3</c:v>
                </c:pt>
                <c:pt idx="823">
                  <c:v>31.3</c:v>
                </c:pt>
                <c:pt idx="824">
                  <c:v>31.3</c:v>
                </c:pt>
                <c:pt idx="825">
                  <c:v>31.3</c:v>
                </c:pt>
                <c:pt idx="826">
                  <c:v>31.2</c:v>
                </c:pt>
                <c:pt idx="827">
                  <c:v>31.2</c:v>
                </c:pt>
                <c:pt idx="828">
                  <c:v>31.2</c:v>
                </c:pt>
                <c:pt idx="829">
                  <c:v>31.2</c:v>
                </c:pt>
                <c:pt idx="830">
                  <c:v>31.2</c:v>
                </c:pt>
                <c:pt idx="831">
                  <c:v>31.2</c:v>
                </c:pt>
                <c:pt idx="832">
                  <c:v>31.2</c:v>
                </c:pt>
                <c:pt idx="833">
                  <c:v>31.1</c:v>
                </c:pt>
                <c:pt idx="834">
                  <c:v>31.1</c:v>
                </c:pt>
                <c:pt idx="835">
                  <c:v>31.1</c:v>
                </c:pt>
                <c:pt idx="836">
                  <c:v>31.1</c:v>
                </c:pt>
                <c:pt idx="837">
                  <c:v>31.1</c:v>
                </c:pt>
                <c:pt idx="838">
                  <c:v>31.1</c:v>
                </c:pt>
                <c:pt idx="839">
                  <c:v>31.1</c:v>
                </c:pt>
                <c:pt idx="840">
                  <c:v>31.1</c:v>
                </c:pt>
                <c:pt idx="841">
                  <c:v>31.1</c:v>
                </c:pt>
                <c:pt idx="842">
                  <c:v>31.1</c:v>
                </c:pt>
                <c:pt idx="843">
                  <c:v>31.1</c:v>
                </c:pt>
                <c:pt idx="844">
                  <c:v>31.1</c:v>
                </c:pt>
                <c:pt idx="845">
                  <c:v>31.1</c:v>
                </c:pt>
                <c:pt idx="846">
                  <c:v>31.1</c:v>
                </c:pt>
                <c:pt idx="847">
                  <c:v>31.1</c:v>
                </c:pt>
                <c:pt idx="848">
                  <c:v>31.1</c:v>
                </c:pt>
                <c:pt idx="849">
                  <c:v>31.1</c:v>
                </c:pt>
                <c:pt idx="850">
                  <c:v>31.1</c:v>
                </c:pt>
                <c:pt idx="851">
                  <c:v>31.1</c:v>
                </c:pt>
                <c:pt idx="852">
                  <c:v>31.1</c:v>
                </c:pt>
                <c:pt idx="853">
                  <c:v>31.1</c:v>
                </c:pt>
                <c:pt idx="854">
                  <c:v>31.1</c:v>
                </c:pt>
                <c:pt idx="855">
                  <c:v>31.1</c:v>
                </c:pt>
                <c:pt idx="856">
                  <c:v>31.1</c:v>
                </c:pt>
                <c:pt idx="857">
                  <c:v>31.1</c:v>
                </c:pt>
                <c:pt idx="858">
                  <c:v>31.1</c:v>
                </c:pt>
                <c:pt idx="859">
                  <c:v>31.1</c:v>
                </c:pt>
                <c:pt idx="860">
                  <c:v>31.1</c:v>
                </c:pt>
                <c:pt idx="861">
                  <c:v>31.1</c:v>
                </c:pt>
                <c:pt idx="862">
                  <c:v>31.1</c:v>
                </c:pt>
                <c:pt idx="863">
                  <c:v>31.1</c:v>
                </c:pt>
                <c:pt idx="864">
                  <c:v>31.1</c:v>
                </c:pt>
                <c:pt idx="865">
                  <c:v>31.2</c:v>
                </c:pt>
                <c:pt idx="866">
                  <c:v>31.2</c:v>
                </c:pt>
                <c:pt idx="867">
                  <c:v>31.2</c:v>
                </c:pt>
                <c:pt idx="868">
                  <c:v>31.2</c:v>
                </c:pt>
                <c:pt idx="869">
                  <c:v>31.2</c:v>
                </c:pt>
                <c:pt idx="870">
                  <c:v>31.2</c:v>
                </c:pt>
                <c:pt idx="871">
                  <c:v>31.2</c:v>
                </c:pt>
                <c:pt idx="872">
                  <c:v>31.2</c:v>
                </c:pt>
                <c:pt idx="873">
                  <c:v>31.2</c:v>
                </c:pt>
                <c:pt idx="874">
                  <c:v>31.3</c:v>
                </c:pt>
                <c:pt idx="875">
                  <c:v>31.3</c:v>
                </c:pt>
                <c:pt idx="876">
                  <c:v>31.3</c:v>
                </c:pt>
                <c:pt idx="877">
                  <c:v>31.3</c:v>
                </c:pt>
                <c:pt idx="878">
                  <c:v>31.3</c:v>
                </c:pt>
                <c:pt idx="879">
                  <c:v>31.3</c:v>
                </c:pt>
                <c:pt idx="880">
                  <c:v>31.4</c:v>
                </c:pt>
                <c:pt idx="881">
                  <c:v>31.4</c:v>
                </c:pt>
                <c:pt idx="882">
                  <c:v>31.4</c:v>
                </c:pt>
                <c:pt idx="883">
                  <c:v>31.4</c:v>
                </c:pt>
                <c:pt idx="884">
                  <c:v>31.4</c:v>
                </c:pt>
                <c:pt idx="885">
                  <c:v>31.4</c:v>
                </c:pt>
                <c:pt idx="886">
                  <c:v>31.5</c:v>
                </c:pt>
                <c:pt idx="887">
                  <c:v>31.5</c:v>
                </c:pt>
                <c:pt idx="888">
                  <c:v>31.5</c:v>
                </c:pt>
                <c:pt idx="889">
                  <c:v>31.5</c:v>
                </c:pt>
                <c:pt idx="890">
                  <c:v>31.6</c:v>
                </c:pt>
                <c:pt idx="891">
                  <c:v>31.6</c:v>
                </c:pt>
                <c:pt idx="892">
                  <c:v>31.6</c:v>
                </c:pt>
                <c:pt idx="893">
                  <c:v>31.6</c:v>
                </c:pt>
                <c:pt idx="894">
                  <c:v>31.6</c:v>
                </c:pt>
                <c:pt idx="895">
                  <c:v>31.7</c:v>
                </c:pt>
                <c:pt idx="896">
                  <c:v>31.7</c:v>
                </c:pt>
                <c:pt idx="897">
                  <c:v>31.7</c:v>
                </c:pt>
                <c:pt idx="898">
                  <c:v>31.7</c:v>
                </c:pt>
                <c:pt idx="899">
                  <c:v>31.8</c:v>
                </c:pt>
                <c:pt idx="900">
                  <c:v>31.8</c:v>
                </c:pt>
                <c:pt idx="901">
                  <c:v>31.8</c:v>
                </c:pt>
                <c:pt idx="902">
                  <c:v>31.8</c:v>
                </c:pt>
                <c:pt idx="903">
                  <c:v>31.9</c:v>
                </c:pt>
                <c:pt idx="904">
                  <c:v>31.9</c:v>
                </c:pt>
                <c:pt idx="905">
                  <c:v>31.9</c:v>
                </c:pt>
                <c:pt idx="906">
                  <c:v>32</c:v>
                </c:pt>
                <c:pt idx="907">
                  <c:v>32</c:v>
                </c:pt>
                <c:pt idx="908">
                  <c:v>32</c:v>
                </c:pt>
                <c:pt idx="909">
                  <c:v>32</c:v>
                </c:pt>
                <c:pt idx="910">
                  <c:v>32.1</c:v>
                </c:pt>
                <c:pt idx="911">
                  <c:v>32.1</c:v>
                </c:pt>
                <c:pt idx="912">
                  <c:v>32.1</c:v>
                </c:pt>
                <c:pt idx="913">
                  <c:v>32.200000000000003</c:v>
                </c:pt>
                <c:pt idx="914">
                  <c:v>32.200000000000003</c:v>
                </c:pt>
                <c:pt idx="915">
                  <c:v>32.200000000000003</c:v>
                </c:pt>
                <c:pt idx="916">
                  <c:v>32.299999999999997</c:v>
                </c:pt>
                <c:pt idx="917">
                  <c:v>32.299999999999997</c:v>
                </c:pt>
                <c:pt idx="918">
                  <c:v>32.299999999999997</c:v>
                </c:pt>
                <c:pt idx="919">
                  <c:v>32.4</c:v>
                </c:pt>
                <c:pt idx="920">
                  <c:v>32.4</c:v>
                </c:pt>
                <c:pt idx="921">
                  <c:v>32.4</c:v>
                </c:pt>
                <c:pt idx="922">
                  <c:v>32.5</c:v>
                </c:pt>
                <c:pt idx="923">
                  <c:v>32.5</c:v>
                </c:pt>
                <c:pt idx="924">
                  <c:v>32.5</c:v>
                </c:pt>
                <c:pt idx="925">
                  <c:v>32.6</c:v>
                </c:pt>
                <c:pt idx="926">
                  <c:v>32.6</c:v>
                </c:pt>
                <c:pt idx="927">
                  <c:v>32.6</c:v>
                </c:pt>
                <c:pt idx="928">
                  <c:v>32.700000000000003</c:v>
                </c:pt>
                <c:pt idx="929">
                  <c:v>32.700000000000003</c:v>
                </c:pt>
                <c:pt idx="930">
                  <c:v>32.700000000000003</c:v>
                </c:pt>
                <c:pt idx="931">
                  <c:v>32.799999999999997</c:v>
                </c:pt>
                <c:pt idx="932">
                  <c:v>32.799999999999997</c:v>
                </c:pt>
                <c:pt idx="933">
                  <c:v>32.799999999999997</c:v>
                </c:pt>
                <c:pt idx="934">
                  <c:v>32.9</c:v>
                </c:pt>
                <c:pt idx="935">
                  <c:v>32.9</c:v>
                </c:pt>
                <c:pt idx="936">
                  <c:v>33</c:v>
                </c:pt>
                <c:pt idx="937">
                  <c:v>33</c:v>
                </c:pt>
                <c:pt idx="938">
                  <c:v>33</c:v>
                </c:pt>
                <c:pt idx="939">
                  <c:v>33.1</c:v>
                </c:pt>
                <c:pt idx="940">
                  <c:v>33.1</c:v>
                </c:pt>
                <c:pt idx="941">
                  <c:v>33.200000000000003</c:v>
                </c:pt>
                <c:pt idx="942">
                  <c:v>33.200000000000003</c:v>
                </c:pt>
                <c:pt idx="943">
                  <c:v>33.200000000000003</c:v>
                </c:pt>
                <c:pt idx="944">
                  <c:v>33.299999999999997</c:v>
                </c:pt>
                <c:pt idx="945">
                  <c:v>33.299999999999997</c:v>
                </c:pt>
                <c:pt idx="946">
                  <c:v>33.4</c:v>
                </c:pt>
                <c:pt idx="947">
                  <c:v>33.4</c:v>
                </c:pt>
                <c:pt idx="948">
                  <c:v>33.5</c:v>
                </c:pt>
                <c:pt idx="949">
                  <c:v>33.5</c:v>
                </c:pt>
                <c:pt idx="950">
                  <c:v>33.5</c:v>
                </c:pt>
                <c:pt idx="951">
                  <c:v>33.6</c:v>
                </c:pt>
                <c:pt idx="952">
                  <c:v>33.6</c:v>
                </c:pt>
                <c:pt idx="953">
                  <c:v>33.700000000000003</c:v>
                </c:pt>
                <c:pt idx="954">
                  <c:v>33.700000000000003</c:v>
                </c:pt>
                <c:pt idx="955">
                  <c:v>33.799999999999997</c:v>
                </c:pt>
                <c:pt idx="956">
                  <c:v>33.799999999999997</c:v>
                </c:pt>
                <c:pt idx="957">
                  <c:v>33.9</c:v>
                </c:pt>
                <c:pt idx="958">
                  <c:v>33.9</c:v>
                </c:pt>
                <c:pt idx="959">
                  <c:v>33.9</c:v>
                </c:pt>
                <c:pt idx="960">
                  <c:v>34</c:v>
                </c:pt>
                <c:pt idx="961">
                  <c:v>34</c:v>
                </c:pt>
                <c:pt idx="962">
                  <c:v>34.1</c:v>
                </c:pt>
                <c:pt idx="963">
                  <c:v>34.1</c:v>
                </c:pt>
                <c:pt idx="964">
                  <c:v>34.200000000000003</c:v>
                </c:pt>
                <c:pt idx="965">
                  <c:v>34.200000000000003</c:v>
                </c:pt>
                <c:pt idx="966">
                  <c:v>34.299999999999997</c:v>
                </c:pt>
                <c:pt idx="967">
                  <c:v>34.299999999999997</c:v>
                </c:pt>
                <c:pt idx="968">
                  <c:v>34.4</c:v>
                </c:pt>
                <c:pt idx="969">
                  <c:v>34.4</c:v>
                </c:pt>
                <c:pt idx="970">
                  <c:v>34.5</c:v>
                </c:pt>
                <c:pt idx="971">
                  <c:v>34.5</c:v>
                </c:pt>
                <c:pt idx="972">
                  <c:v>34.6</c:v>
                </c:pt>
                <c:pt idx="973">
                  <c:v>34.6</c:v>
                </c:pt>
                <c:pt idx="974">
                  <c:v>34.700000000000003</c:v>
                </c:pt>
                <c:pt idx="975">
                  <c:v>34.700000000000003</c:v>
                </c:pt>
                <c:pt idx="976">
                  <c:v>34.799999999999997</c:v>
                </c:pt>
                <c:pt idx="977">
                  <c:v>34.9</c:v>
                </c:pt>
                <c:pt idx="978">
                  <c:v>34.9</c:v>
                </c:pt>
                <c:pt idx="979">
                  <c:v>35</c:v>
                </c:pt>
                <c:pt idx="980">
                  <c:v>35</c:v>
                </c:pt>
                <c:pt idx="981">
                  <c:v>35.1</c:v>
                </c:pt>
                <c:pt idx="982">
                  <c:v>35.1</c:v>
                </c:pt>
                <c:pt idx="983">
                  <c:v>35.200000000000003</c:v>
                </c:pt>
                <c:pt idx="984">
                  <c:v>35.200000000000003</c:v>
                </c:pt>
                <c:pt idx="985">
                  <c:v>35.299999999999997</c:v>
                </c:pt>
                <c:pt idx="986">
                  <c:v>35.4</c:v>
                </c:pt>
                <c:pt idx="987">
                  <c:v>35.4</c:v>
                </c:pt>
                <c:pt idx="988">
                  <c:v>35.5</c:v>
                </c:pt>
                <c:pt idx="989">
                  <c:v>35.5</c:v>
                </c:pt>
                <c:pt idx="990">
                  <c:v>35.6</c:v>
                </c:pt>
                <c:pt idx="991">
                  <c:v>35.6</c:v>
                </c:pt>
                <c:pt idx="992">
                  <c:v>35.700000000000003</c:v>
                </c:pt>
                <c:pt idx="993">
                  <c:v>35.799999999999997</c:v>
                </c:pt>
                <c:pt idx="994">
                  <c:v>35.799999999999997</c:v>
                </c:pt>
                <c:pt idx="995">
                  <c:v>35.9</c:v>
                </c:pt>
                <c:pt idx="996">
                  <c:v>36</c:v>
                </c:pt>
                <c:pt idx="997">
                  <c:v>36</c:v>
                </c:pt>
                <c:pt idx="998">
                  <c:v>36.1</c:v>
                </c:pt>
                <c:pt idx="999">
                  <c:v>36.1</c:v>
                </c:pt>
                <c:pt idx="1000">
                  <c:v>36.200000000000003</c:v>
                </c:pt>
                <c:pt idx="1001">
                  <c:v>36.299999999999997</c:v>
                </c:pt>
                <c:pt idx="1002">
                  <c:v>36.299999999999997</c:v>
                </c:pt>
                <c:pt idx="1003">
                  <c:v>36.4</c:v>
                </c:pt>
                <c:pt idx="1004">
                  <c:v>36.5</c:v>
                </c:pt>
                <c:pt idx="1005">
                  <c:v>36.5</c:v>
                </c:pt>
                <c:pt idx="1006">
                  <c:v>36.6</c:v>
                </c:pt>
                <c:pt idx="1007">
                  <c:v>36.700000000000003</c:v>
                </c:pt>
                <c:pt idx="1008">
                  <c:v>36.700000000000003</c:v>
                </c:pt>
                <c:pt idx="1009">
                  <c:v>36.799999999999997</c:v>
                </c:pt>
                <c:pt idx="1010">
                  <c:v>36.9</c:v>
                </c:pt>
                <c:pt idx="1011">
                  <c:v>36.9</c:v>
                </c:pt>
                <c:pt idx="1012">
                  <c:v>37</c:v>
                </c:pt>
                <c:pt idx="1013">
                  <c:v>37.1</c:v>
                </c:pt>
                <c:pt idx="1014">
                  <c:v>37.200000000000003</c:v>
                </c:pt>
                <c:pt idx="1015">
                  <c:v>37.200000000000003</c:v>
                </c:pt>
                <c:pt idx="1016">
                  <c:v>37.299999999999997</c:v>
                </c:pt>
                <c:pt idx="1017">
                  <c:v>37.4</c:v>
                </c:pt>
                <c:pt idx="1018">
                  <c:v>37.5</c:v>
                </c:pt>
                <c:pt idx="1019">
                  <c:v>37.5</c:v>
                </c:pt>
                <c:pt idx="1020">
                  <c:v>37.6</c:v>
                </c:pt>
                <c:pt idx="1021">
                  <c:v>37.700000000000003</c:v>
                </c:pt>
                <c:pt idx="1022">
                  <c:v>37.799999999999997</c:v>
                </c:pt>
                <c:pt idx="1023">
                  <c:v>37.799999999999997</c:v>
                </c:pt>
                <c:pt idx="1024">
                  <c:v>37.9</c:v>
                </c:pt>
                <c:pt idx="1025">
                  <c:v>38</c:v>
                </c:pt>
                <c:pt idx="1026">
                  <c:v>38.1</c:v>
                </c:pt>
                <c:pt idx="1027">
                  <c:v>38.200000000000003</c:v>
                </c:pt>
                <c:pt idx="1028">
                  <c:v>38.200000000000003</c:v>
                </c:pt>
                <c:pt idx="1029">
                  <c:v>38.299999999999997</c:v>
                </c:pt>
                <c:pt idx="1030">
                  <c:v>38.4</c:v>
                </c:pt>
                <c:pt idx="1031">
                  <c:v>38.5</c:v>
                </c:pt>
                <c:pt idx="1032">
                  <c:v>38.6</c:v>
                </c:pt>
                <c:pt idx="1033">
                  <c:v>38.700000000000003</c:v>
                </c:pt>
                <c:pt idx="1034">
                  <c:v>38.799999999999997</c:v>
                </c:pt>
                <c:pt idx="1035">
                  <c:v>38.9</c:v>
                </c:pt>
                <c:pt idx="1036">
                  <c:v>38.9</c:v>
                </c:pt>
                <c:pt idx="1037">
                  <c:v>39</c:v>
                </c:pt>
                <c:pt idx="1038">
                  <c:v>39.1</c:v>
                </c:pt>
                <c:pt idx="1039">
                  <c:v>39.200000000000003</c:v>
                </c:pt>
                <c:pt idx="1040">
                  <c:v>39.299999999999997</c:v>
                </c:pt>
                <c:pt idx="1041">
                  <c:v>39.4</c:v>
                </c:pt>
                <c:pt idx="1042">
                  <c:v>39.5</c:v>
                </c:pt>
                <c:pt idx="1043">
                  <c:v>39.6</c:v>
                </c:pt>
                <c:pt idx="1044">
                  <c:v>39.700000000000003</c:v>
                </c:pt>
                <c:pt idx="1045">
                  <c:v>39.799999999999997</c:v>
                </c:pt>
                <c:pt idx="1046">
                  <c:v>39.9</c:v>
                </c:pt>
                <c:pt idx="1047">
                  <c:v>40</c:v>
                </c:pt>
                <c:pt idx="1048">
                  <c:v>40.1</c:v>
                </c:pt>
                <c:pt idx="1049">
                  <c:v>40.200000000000003</c:v>
                </c:pt>
                <c:pt idx="1050">
                  <c:v>40.299999999999997</c:v>
                </c:pt>
                <c:pt idx="1051">
                  <c:v>40.5</c:v>
                </c:pt>
                <c:pt idx="1052">
                  <c:v>40.6</c:v>
                </c:pt>
                <c:pt idx="1053">
                  <c:v>40.700000000000003</c:v>
                </c:pt>
                <c:pt idx="1054">
                  <c:v>40.799999999999997</c:v>
                </c:pt>
                <c:pt idx="1055">
                  <c:v>40.9</c:v>
                </c:pt>
                <c:pt idx="1056">
                  <c:v>41</c:v>
                </c:pt>
                <c:pt idx="1057">
                  <c:v>41.1</c:v>
                </c:pt>
                <c:pt idx="1058">
                  <c:v>41.3</c:v>
                </c:pt>
                <c:pt idx="1059">
                  <c:v>41.4</c:v>
                </c:pt>
                <c:pt idx="1060">
                  <c:v>41.5</c:v>
                </c:pt>
                <c:pt idx="1061">
                  <c:v>41.6</c:v>
                </c:pt>
                <c:pt idx="1062">
                  <c:v>41.8</c:v>
                </c:pt>
                <c:pt idx="1063">
                  <c:v>41.9</c:v>
                </c:pt>
                <c:pt idx="1064">
                  <c:v>42</c:v>
                </c:pt>
                <c:pt idx="1065">
                  <c:v>42.2</c:v>
                </c:pt>
                <c:pt idx="1066">
                  <c:v>42.3</c:v>
                </c:pt>
                <c:pt idx="1067">
                  <c:v>42.5</c:v>
                </c:pt>
                <c:pt idx="1068">
                  <c:v>42.6</c:v>
                </c:pt>
                <c:pt idx="1069">
                  <c:v>42.7</c:v>
                </c:pt>
                <c:pt idx="1070">
                  <c:v>42.9</c:v>
                </c:pt>
                <c:pt idx="1071">
                  <c:v>43</c:v>
                </c:pt>
                <c:pt idx="1072">
                  <c:v>43.2</c:v>
                </c:pt>
                <c:pt idx="1073">
                  <c:v>43.4</c:v>
                </c:pt>
                <c:pt idx="1074">
                  <c:v>43.5</c:v>
                </c:pt>
                <c:pt idx="1075">
                  <c:v>43.7</c:v>
                </c:pt>
                <c:pt idx="1076">
                  <c:v>43.9</c:v>
                </c:pt>
                <c:pt idx="1077">
                  <c:v>44</c:v>
                </c:pt>
                <c:pt idx="1078">
                  <c:v>44.2</c:v>
                </c:pt>
                <c:pt idx="1079">
                  <c:v>44.4</c:v>
                </c:pt>
                <c:pt idx="1080">
                  <c:v>44.6</c:v>
                </c:pt>
                <c:pt idx="1081">
                  <c:v>44.8</c:v>
                </c:pt>
                <c:pt idx="1082">
                  <c:v>44.9</c:v>
                </c:pt>
                <c:pt idx="1083">
                  <c:v>45.1</c:v>
                </c:pt>
                <c:pt idx="1084">
                  <c:v>45.3</c:v>
                </c:pt>
                <c:pt idx="1085">
                  <c:v>45.5</c:v>
                </c:pt>
                <c:pt idx="1086">
                  <c:v>45.8</c:v>
                </c:pt>
                <c:pt idx="1087">
                  <c:v>46</c:v>
                </c:pt>
                <c:pt idx="1088">
                  <c:v>46.2</c:v>
                </c:pt>
                <c:pt idx="1089">
                  <c:v>46.4</c:v>
                </c:pt>
                <c:pt idx="1090">
                  <c:v>46.6</c:v>
                </c:pt>
                <c:pt idx="1091">
                  <c:v>46.9</c:v>
                </c:pt>
                <c:pt idx="1092">
                  <c:v>47.1</c:v>
                </c:pt>
                <c:pt idx="1093">
                  <c:v>47.4</c:v>
                </c:pt>
                <c:pt idx="1094">
                  <c:v>47.6</c:v>
                </c:pt>
                <c:pt idx="1095">
                  <c:v>47.9</c:v>
                </c:pt>
                <c:pt idx="1096">
                  <c:v>48.2</c:v>
                </c:pt>
                <c:pt idx="1097">
                  <c:v>48.5</c:v>
                </c:pt>
                <c:pt idx="1098">
                  <c:v>48.7</c:v>
                </c:pt>
                <c:pt idx="1099">
                  <c:v>49</c:v>
                </c:pt>
                <c:pt idx="1100">
                  <c:v>49.4</c:v>
                </c:pt>
                <c:pt idx="1101">
                  <c:v>49.7</c:v>
                </c:pt>
                <c:pt idx="1102">
                  <c:v>50</c:v>
                </c:pt>
                <c:pt idx="1103">
                  <c:v>50.3</c:v>
                </c:pt>
                <c:pt idx="1104">
                  <c:v>50.7</c:v>
                </c:pt>
                <c:pt idx="1105">
                  <c:v>51</c:v>
                </c:pt>
                <c:pt idx="1106">
                  <c:v>51.4</c:v>
                </c:pt>
                <c:pt idx="1107">
                  <c:v>51.8</c:v>
                </c:pt>
                <c:pt idx="1108">
                  <c:v>52.2</c:v>
                </c:pt>
                <c:pt idx="1109">
                  <c:v>52.6</c:v>
                </c:pt>
                <c:pt idx="1110">
                  <c:v>53</c:v>
                </c:pt>
                <c:pt idx="1111">
                  <c:v>53.5</c:v>
                </c:pt>
                <c:pt idx="1112">
                  <c:v>54</c:v>
                </c:pt>
                <c:pt idx="1113">
                  <c:v>54.4</c:v>
                </c:pt>
                <c:pt idx="1114">
                  <c:v>54.9</c:v>
                </c:pt>
                <c:pt idx="1115">
                  <c:v>55.5</c:v>
                </c:pt>
                <c:pt idx="1116">
                  <c:v>56</c:v>
                </c:pt>
                <c:pt idx="1117">
                  <c:v>56.6</c:v>
                </c:pt>
                <c:pt idx="1118">
                  <c:v>57.1</c:v>
                </c:pt>
                <c:pt idx="1119">
                  <c:v>57.8</c:v>
                </c:pt>
                <c:pt idx="1120">
                  <c:v>58.4</c:v>
                </c:pt>
                <c:pt idx="1121">
                  <c:v>59.1</c:v>
                </c:pt>
                <c:pt idx="1122">
                  <c:v>59.8</c:v>
                </c:pt>
                <c:pt idx="1123">
                  <c:v>60.5</c:v>
                </c:pt>
                <c:pt idx="1124">
                  <c:v>61.2</c:v>
                </c:pt>
                <c:pt idx="1125">
                  <c:v>62</c:v>
                </c:pt>
                <c:pt idx="1126">
                  <c:v>62.9</c:v>
                </c:pt>
                <c:pt idx="1127">
                  <c:v>63.8</c:v>
                </c:pt>
                <c:pt idx="1128">
                  <c:v>64.7</c:v>
                </c:pt>
                <c:pt idx="1129">
                  <c:v>65.7</c:v>
                </c:pt>
                <c:pt idx="1130">
                  <c:v>66.7</c:v>
                </c:pt>
                <c:pt idx="1131">
                  <c:v>67.8</c:v>
                </c:pt>
                <c:pt idx="1132">
                  <c:v>68.900000000000006</c:v>
                </c:pt>
                <c:pt idx="1133">
                  <c:v>70.099999999999994</c:v>
                </c:pt>
                <c:pt idx="1134">
                  <c:v>71.400000000000006</c:v>
                </c:pt>
                <c:pt idx="1135">
                  <c:v>72.7</c:v>
                </c:pt>
                <c:pt idx="1136">
                  <c:v>74.2</c:v>
                </c:pt>
                <c:pt idx="1137">
                  <c:v>75.7</c:v>
                </c:pt>
                <c:pt idx="1138">
                  <c:v>77.3</c:v>
                </c:pt>
                <c:pt idx="1139">
                  <c:v>79</c:v>
                </c:pt>
                <c:pt idx="1140">
                  <c:v>80.8</c:v>
                </c:pt>
                <c:pt idx="1141">
                  <c:v>82.7</c:v>
                </c:pt>
                <c:pt idx="1142">
                  <c:v>84.8</c:v>
                </c:pt>
                <c:pt idx="1143">
                  <c:v>87</c:v>
                </c:pt>
                <c:pt idx="1144">
                  <c:v>89.4</c:v>
                </c:pt>
                <c:pt idx="1145">
                  <c:v>91.9</c:v>
                </c:pt>
                <c:pt idx="1146">
                  <c:v>94.6</c:v>
                </c:pt>
                <c:pt idx="1147">
                  <c:v>97.4</c:v>
                </c:pt>
                <c:pt idx="1148">
                  <c:v>100.5</c:v>
                </c:pt>
                <c:pt idx="1149">
                  <c:v>103.9</c:v>
                </c:pt>
                <c:pt idx="1150">
                  <c:v>107.4</c:v>
                </c:pt>
                <c:pt idx="1151">
                  <c:v>111.3</c:v>
                </c:pt>
                <c:pt idx="1152">
                  <c:v>115.4</c:v>
                </c:pt>
                <c:pt idx="1153">
                  <c:v>119.8</c:v>
                </c:pt>
                <c:pt idx="1154">
                  <c:v>124.6</c:v>
                </c:pt>
                <c:pt idx="1155">
                  <c:v>129.80000000000001</c:v>
                </c:pt>
                <c:pt idx="1156">
                  <c:v>135.30000000000001</c:v>
                </c:pt>
                <c:pt idx="1157">
                  <c:v>141.30000000000001</c:v>
                </c:pt>
                <c:pt idx="1158">
                  <c:v>147.69999999999999</c:v>
                </c:pt>
                <c:pt idx="1159">
                  <c:v>154.5</c:v>
                </c:pt>
                <c:pt idx="1160">
                  <c:v>161.80000000000001</c:v>
                </c:pt>
                <c:pt idx="1161">
                  <c:v>169.6</c:v>
                </c:pt>
                <c:pt idx="1162">
                  <c:v>177.9</c:v>
                </c:pt>
                <c:pt idx="1163">
                  <c:v>186.6</c:v>
                </c:pt>
                <c:pt idx="1164">
                  <c:v>195.6</c:v>
                </c:pt>
                <c:pt idx="1165">
                  <c:v>205</c:v>
                </c:pt>
                <c:pt idx="1166">
                  <c:v>214.5</c:v>
                </c:pt>
                <c:pt idx="1167">
                  <c:v>224</c:v>
                </c:pt>
                <c:pt idx="1168">
                  <c:v>233.2</c:v>
                </c:pt>
                <c:pt idx="1169">
                  <c:v>242</c:v>
                </c:pt>
                <c:pt idx="1170">
                  <c:v>250</c:v>
                </c:pt>
                <c:pt idx="1171">
                  <c:v>257</c:v>
                </c:pt>
                <c:pt idx="1172">
                  <c:v>262.8</c:v>
                </c:pt>
                <c:pt idx="1173">
                  <c:v>267.10000000000002</c:v>
                </c:pt>
                <c:pt idx="1174">
                  <c:v>270.10000000000002</c:v>
                </c:pt>
                <c:pt idx="1175">
                  <c:v>271.89999999999998</c:v>
                </c:pt>
                <c:pt idx="1176">
                  <c:v>272.8</c:v>
                </c:pt>
                <c:pt idx="1177">
                  <c:v>273.2</c:v>
                </c:pt>
                <c:pt idx="1178">
                  <c:v>273.2</c:v>
                </c:pt>
                <c:pt idx="1179">
                  <c:v>272.8</c:v>
                </c:pt>
                <c:pt idx="1180">
                  <c:v>271.89999999999998</c:v>
                </c:pt>
                <c:pt idx="1181">
                  <c:v>270.2</c:v>
                </c:pt>
                <c:pt idx="1182">
                  <c:v>267.2</c:v>
                </c:pt>
                <c:pt idx="1183">
                  <c:v>262.89999999999998</c:v>
                </c:pt>
                <c:pt idx="1184">
                  <c:v>257.3</c:v>
                </c:pt>
                <c:pt idx="1185">
                  <c:v>250.4</c:v>
                </c:pt>
                <c:pt idx="1186">
                  <c:v>242.5</c:v>
                </c:pt>
                <c:pt idx="1187">
                  <c:v>233.8</c:v>
                </c:pt>
                <c:pt idx="1188">
                  <c:v>224.7</c:v>
                </c:pt>
                <c:pt idx="1189">
                  <c:v>215.3</c:v>
                </c:pt>
                <c:pt idx="1190">
                  <c:v>206</c:v>
                </c:pt>
              </c:numCache>
            </c:numRef>
          </c:yVal>
          <c:smooth val="1"/>
          <c:extLst>
            <c:ext xmlns:c16="http://schemas.microsoft.com/office/drawing/2014/chart" uri="{C3380CC4-5D6E-409C-BE32-E72D297353CC}">
              <c16:uniqueId val="{00000002-89B0-4661-915A-1F44B0079152}"/>
            </c:ext>
          </c:extLst>
        </c:ser>
        <c:dLbls>
          <c:showLegendKey val="0"/>
          <c:showVal val="0"/>
          <c:showCatName val="0"/>
          <c:showSerName val="0"/>
          <c:showPercent val="0"/>
          <c:showBubbleSize val="0"/>
        </c:dLbls>
        <c:axId val="-2112370216"/>
        <c:axId val="-2107469800"/>
      </c:scatterChart>
      <c:valAx>
        <c:axId val="-2112370216"/>
        <c:scaling>
          <c:orientation val="minMax"/>
          <c:max val="120"/>
          <c:min val="0"/>
        </c:scaling>
        <c:delete val="0"/>
        <c:axPos val="b"/>
        <c:majorGridlines/>
        <c:title>
          <c:tx>
            <c:rich>
              <a:bodyPr/>
              <a:lstStyle/>
              <a:p>
                <a:pPr>
                  <a:defRPr sz="1600"/>
                </a:pPr>
                <a:r>
                  <a:rPr lang="en-US" sz="1600"/>
                  <a:t>Frequency, GHz</a:t>
                </a:r>
              </a:p>
            </c:rich>
          </c:tx>
          <c:layout>
            <c:manualLayout>
              <c:xMode val="edge"/>
              <c:yMode val="edge"/>
              <c:x val="0.39077235954218953"/>
              <c:y val="0.93295817135734793"/>
            </c:manualLayout>
          </c:layout>
          <c:overlay val="0"/>
        </c:title>
        <c:numFmt formatCode="0.0" sourceLinked="1"/>
        <c:majorTickMark val="out"/>
        <c:minorTickMark val="in"/>
        <c:tickLblPos val="nextTo"/>
        <c:spPr>
          <a:ln/>
        </c:spPr>
        <c:txPr>
          <a:bodyPr/>
          <a:lstStyle/>
          <a:p>
            <a:pPr>
              <a:defRPr sz="1400" b="1" i="0" baseline="0"/>
            </a:pPr>
            <a:endParaRPr lang="en-US"/>
          </a:p>
        </c:txPr>
        <c:crossAx val="-2107469800"/>
        <c:crosses val="autoZero"/>
        <c:crossBetween val="midCat"/>
        <c:majorUnit val="10"/>
        <c:minorUnit val="5"/>
      </c:valAx>
      <c:valAx>
        <c:axId val="-2107469800"/>
        <c:scaling>
          <c:orientation val="minMax"/>
          <c:max val="300"/>
        </c:scaling>
        <c:delete val="0"/>
        <c:axPos val="l"/>
        <c:majorGridlines/>
        <c:numFmt formatCode="General" sourceLinked="1"/>
        <c:majorTickMark val="out"/>
        <c:minorTickMark val="none"/>
        <c:tickLblPos val="nextTo"/>
        <c:txPr>
          <a:bodyPr/>
          <a:lstStyle/>
          <a:p>
            <a:pPr>
              <a:defRPr sz="1400" b="1" i="0" baseline="0"/>
            </a:pPr>
            <a:endParaRPr lang="en-US"/>
          </a:p>
        </c:txPr>
        <c:crossAx val="-2112370216"/>
        <c:crosses val="autoZero"/>
        <c:crossBetween val="midCat"/>
      </c:valAx>
    </c:plotArea>
    <c:legend>
      <c:legendPos val="r"/>
      <c:layout>
        <c:manualLayout>
          <c:xMode val="edge"/>
          <c:yMode val="edge"/>
          <c:x val="0.10570285052002901"/>
          <c:y val="9.9711319731752998E-2"/>
          <c:w val="0.17808123049171101"/>
          <c:h val="0.19022626295424414"/>
        </c:manualLayout>
      </c:layout>
      <c:overlay val="0"/>
      <c:spPr>
        <a:solidFill>
          <a:schemeClr val="bg1"/>
        </a:solidFill>
      </c:spPr>
      <c:txPr>
        <a:bodyPr/>
        <a:lstStyle/>
        <a:p>
          <a:pPr>
            <a:defRPr sz="1400" b="1" i="0"/>
          </a:pPr>
          <a:endParaRPr lang="en-US"/>
        </a:p>
      </c:txPr>
    </c:legend>
    <c:plotVisOnly val="1"/>
    <c:dispBlanksAs val="gap"/>
    <c:showDLblsOverMax val="0"/>
  </c:chart>
  <c:printSettings>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n-US"/>
              <a:t>Tsky for VLA Site, 45 deg. Elevation</a:t>
            </a:r>
          </a:p>
        </c:rich>
      </c:tx>
      <c:layout>
        <c:manualLayout>
          <c:xMode val="edge"/>
          <c:yMode val="edge"/>
          <c:x val="0.29683616530984264"/>
          <c:y val="0"/>
        </c:manualLayout>
      </c:layout>
      <c:overlay val="0"/>
    </c:title>
    <c:autoTitleDeleted val="0"/>
    <c:plotArea>
      <c:layout>
        <c:manualLayout>
          <c:layoutTarget val="inner"/>
          <c:xMode val="edge"/>
          <c:yMode val="edge"/>
          <c:x val="6.9044735917186781E-2"/>
          <c:y val="7.4002748014091985E-2"/>
          <c:w val="0.88555754464972514"/>
          <c:h val="0.78411882452331705"/>
        </c:manualLayout>
      </c:layout>
      <c:scatterChart>
        <c:scatterStyle val="smoothMarker"/>
        <c:varyColors val="0"/>
        <c:ser>
          <c:idx val="3"/>
          <c:order val="3"/>
          <c:tx>
            <c:strRef>
              <c:f>'Tsky Data'!$E$5</c:f>
              <c:strCache>
                <c:ptCount val="1"/>
                <c:pt idx="0">
                  <c:v>1mm</c:v>
                </c:pt>
              </c:strCache>
            </c:strRef>
          </c:tx>
          <c:marker>
            <c:symbol val="none"/>
          </c:marker>
          <c:xVal>
            <c:numRef>
              <c:f>'Tsky Data'!$A$6:$A$1196</c:f>
              <c:numCache>
                <c:formatCode>General</c:formatCode>
                <c:ptCount val="1191"/>
                <c:pt idx="0" formatCode="0.0">
                  <c:v>1</c:v>
                </c:pt>
                <c:pt idx="1">
                  <c:v>1.1000000000000001</c:v>
                </c:pt>
                <c:pt idx="2" formatCode="0.0">
                  <c:v>1.2000000000000002</c:v>
                </c:pt>
                <c:pt idx="3" formatCode="0.0">
                  <c:v>1.3000000000000003</c:v>
                </c:pt>
                <c:pt idx="4" formatCode="0.0">
                  <c:v>1.4000000000000004</c:v>
                </c:pt>
                <c:pt idx="5" formatCode="0.0">
                  <c:v>1.5000000000000004</c:v>
                </c:pt>
                <c:pt idx="6" formatCode="0.0">
                  <c:v>1.6000000000000005</c:v>
                </c:pt>
                <c:pt idx="7" formatCode="0.0">
                  <c:v>1.7000000000000006</c:v>
                </c:pt>
                <c:pt idx="8" formatCode="0.0">
                  <c:v>1.8000000000000007</c:v>
                </c:pt>
                <c:pt idx="9" formatCode="0.0">
                  <c:v>1.9000000000000008</c:v>
                </c:pt>
                <c:pt idx="10" formatCode="0.0">
                  <c:v>2.0000000000000009</c:v>
                </c:pt>
                <c:pt idx="11">
                  <c:v>2.100000000000001</c:v>
                </c:pt>
                <c:pt idx="12" formatCode="0.0">
                  <c:v>2.2000000000000011</c:v>
                </c:pt>
                <c:pt idx="13" formatCode="0.0">
                  <c:v>2.3000000000000012</c:v>
                </c:pt>
                <c:pt idx="14" formatCode="0.0">
                  <c:v>2.4000000000000012</c:v>
                </c:pt>
                <c:pt idx="15" formatCode="0.0">
                  <c:v>2.5000000000000013</c:v>
                </c:pt>
                <c:pt idx="16" formatCode="0.0">
                  <c:v>2.6000000000000014</c:v>
                </c:pt>
                <c:pt idx="17" formatCode="0.0">
                  <c:v>2.7000000000000015</c:v>
                </c:pt>
                <c:pt idx="18" formatCode="0.0">
                  <c:v>2.8000000000000016</c:v>
                </c:pt>
                <c:pt idx="19" formatCode="0.0">
                  <c:v>2.9000000000000017</c:v>
                </c:pt>
                <c:pt idx="20" formatCode="0.0">
                  <c:v>3.0000000000000018</c:v>
                </c:pt>
                <c:pt idx="21" formatCode="0.0">
                  <c:v>3.1000000000000019</c:v>
                </c:pt>
                <c:pt idx="22" formatCode="0.0">
                  <c:v>3.200000000000002</c:v>
                </c:pt>
                <c:pt idx="23" formatCode="0.0">
                  <c:v>3.300000000000002</c:v>
                </c:pt>
                <c:pt idx="24" formatCode="0.0">
                  <c:v>3.4000000000000021</c:v>
                </c:pt>
                <c:pt idx="25" formatCode="0.0">
                  <c:v>3.5000000000000022</c:v>
                </c:pt>
                <c:pt idx="26" formatCode="0.0">
                  <c:v>3.6000000000000023</c:v>
                </c:pt>
                <c:pt idx="27" formatCode="0.0">
                  <c:v>3.7000000000000024</c:v>
                </c:pt>
                <c:pt idx="28" formatCode="0.0">
                  <c:v>3.8000000000000025</c:v>
                </c:pt>
                <c:pt idx="29" formatCode="0.0">
                  <c:v>3.9000000000000026</c:v>
                </c:pt>
                <c:pt idx="30" formatCode="0.0">
                  <c:v>4.0000000000000027</c:v>
                </c:pt>
                <c:pt idx="31" formatCode="0.0">
                  <c:v>4.1000000000000023</c:v>
                </c:pt>
                <c:pt idx="32" formatCode="0.0">
                  <c:v>4.200000000000002</c:v>
                </c:pt>
                <c:pt idx="33" formatCode="0.0">
                  <c:v>4.3000000000000016</c:v>
                </c:pt>
                <c:pt idx="34" formatCode="0.0">
                  <c:v>4.4000000000000012</c:v>
                </c:pt>
                <c:pt idx="35" formatCode="0.0">
                  <c:v>4.5000000000000009</c:v>
                </c:pt>
                <c:pt idx="36" formatCode="0.0">
                  <c:v>4.6000000000000005</c:v>
                </c:pt>
                <c:pt idx="37" formatCode="0.0">
                  <c:v>4.7</c:v>
                </c:pt>
                <c:pt idx="38" formatCode="0.0">
                  <c:v>4.8</c:v>
                </c:pt>
                <c:pt idx="39" formatCode="0.0">
                  <c:v>4.8999999999999995</c:v>
                </c:pt>
                <c:pt idx="40" formatCode="0.0">
                  <c:v>4.9999999999999991</c:v>
                </c:pt>
                <c:pt idx="41" formatCode="0.0">
                  <c:v>5.0999999999999988</c:v>
                </c:pt>
                <c:pt idx="42" formatCode="0.0">
                  <c:v>5.1999999999999984</c:v>
                </c:pt>
                <c:pt idx="43" formatCode="0.0">
                  <c:v>5.299999999999998</c:v>
                </c:pt>
                <c:pt idx="44" formatCode="0.0">
                  <c:v>5.3999999999999977</c:v>
                </c:pt>
                <c:pt idx="45" formatCode="0.0">
                  <c:v>5.4999999999999973</c:v>
                </c:pt>
                <c:pt idx="46" formatCode="0.0">
                  <c:v>5.599999999999997</c:v>
                </c:pt>
                <c:pt idx="47" formatCode="0.0">
                  <c:v>5.6999999999999966</c:v>
                </c:pt>
                <c:pt idx="48" formatCode="0.0">
                  <c:v>5.7999999999999963</c:v>
                </c:pt>
                <c:pt idx="49" formatCode="0.0">
                  <c:v>5.8999999999999959</c:v>
                </c:pt>
                <c:pt idx="50" formatCode="0.0">
                  <c:v>5.9999999999999956</c:v>
                </c:pt>
                <c:pt idx="51" formatCode="0.0">
                  <c:v>6.0999999999999952</c:v>
                </c:pt>
                <c:pt idx="52" formatCode="0.0">
                  <c:v>6.1999999999999948</c:v>
                </c:pt>
                <c:pt idx="53" formatCode="0.0">
                  <c:v>6.2999999999999945</c:v>
                </c:pt>
                <c:pt idx="54" formatCode="0.0">
                  <c:v>6.3999999999999941</c:v>
                </c:pt>
                <c:pt idx="55" formatCode="0.0">
                  <c:v>6.4999999999999938</c:v>
                </c:pt>
                <c:pt idx="56" formatCode="0.0">
                  <c:v>6.5999999999999934</c:v>
                </c:pt>
                <c:pt idx="57" formatCode="0.0">
                  <c:v>6.6999999999999931</c:v>
                </c:pt>
                <c:pt idx="58" formatCode="0.0">
                  <c:v>6.7999999999999927</c:v>
                </c:pt>
                <c:pt idx="59" formatCode="0.0">
                  <c:v>6.8999999999999924</c:v>
                </c:pt>
                <c:pt idx="60" formatCode="0.0">
                  <c:v>6.999999999999992</c:v>
                </c:pt>
                <c:pt idx="61" formatCode="0.0">
                  <c:v>7.0999999999999917</c:v>
                </c:pt>
                <c:pt idx="62" formatCode="0.0">
                  <c:v>7.1999999999999913</c:v>
                </c:pt>
                <c:pt idx="63" formatCode="0.0">
                  <c:v>7.2999999999999909</c:v>
                </c:pt>
                <c:pt idx="64" formatCode="0.0">
                  <c:v>7.3999999999999906</c:v>
                </c:pt>
                <c:pt idx="65" formatCode="0.0">
                  <c:v>7.4999999999999902</c:v>
                </c:pt>
                <c:pt idx="66" formatCode="0.0">
                  <c:v>7.5999999999999899</c:v>
                </c:pt>
                <c:pt idx="67" formatCode="0.0">
                  <c:v>7.6999999999999895</c:v>
                </c:pt>
                <c:pt idx="68" formatCode="0.0">
                  <c:v>7.7999999999999892</c:v>
                </c:pt>
                <c:pt idx="69" formatCode="0.0">
                  <c:v>7.8999999999999888</c:v>
                </c:pt>
                <c:pt idx="70" formatCode="0.0">
                  <c:v>7.9999999999999885</c:v>
                </c:pt>
                <c:pt idx="71" formatCode="0.0">
                  <c:v>8.099999999999989</c:v>
                </c:pt>
                <c:pt idx="72" formatCode="0.0">
                  <c:v>8.1999999999999886</c:v>
                </c:pt>
                <c:pt idx="73" formatCode="0.0">
                  <c:v>8.2999999999999883</c:v>
                </c:pt>
                <c:pt idx="74" formatCode="0.0">
                  <c:v>8.3999999999999879</c:v>
                </c:pt>
                <c:pt idx="75" formatCode="0.0">
                  <c:v>8.4999999999999876</c:v>
                </c:pt>
                <c:pt idx="76" formatCode="0.0">
                  <c:v>8.5999999999999872</c:v>
                </c:pt>
                <c:pt idx="77" formatCode="0.0">
                  <c:v>8.6999999999999869</c:v>
                </c:pt>
                <c:pt idx="78" formatCode="0.0">
                  <c:v>8.7999999999999865</c:v>
                </c:pt>
                <c:pt idx="79" formatCode="0.0">
                  <c:v>8.8999999999999861</c:v>
                </c:pt>
                <c:pt idx="80" formatCode="0.0">
                  <c:v>8.9999999999999858</c:v>
                </c:pt>
                <c:pt idx="81" formatCode="0.0">
                  <c:v>9.0999999999999854</c:v>
                </c:pt>
                <c:pt idx="82" formatCode="0.0">
                  <c:v>9.1999999999999851</c:v>
                </c:pt>
                <c:pt idx="83" formatCode="0.0">
                  <c:v>9.2999999999999847</c:v>
                </c:pt>
                <c:pt idx="84" formatCode="0.0">
                  <c:v>9.3999999999999844</c:v>
                </c:pt>
                <c:pt idx="85" formatCode="0.0">
                  <c:v>9.499999999999984</c:v>
                </c:pt>
                <c:pt idx="86" formatCode="0.0">
                  <c:v>9.5999999999999837</c:v>
                </c:pt>
                <c:pt idx="87" formatCode="0.0">
                  <c:v>9.6999999999999833</c:v>
                </c:pt>
                <c:pt idx="88" formatCode="0.0">
                  <c:v>9.7999999999999829</c:v>
                </c:pt>
                <c:pt idx="89" formatCode="0.0">
                  <c:v>9.8999999999999826</c:v>
                </c:pt>
                <c:pt idx="90" formatCode="0.0">
                  <c:v>9.9999999999999822</c:v>
                </c:pt>
                <c:pt idx="91" formatCode="0.0">
                  <c:v>10.099999999999982</c:v>
                </c:pt>
                <c:pt idx="92" formatCode="0.0">
                  <c:v>10.199999999999982</c:v>
                </c:pt>
                <c:pt idx="93" formatCode="0.0">
                  <c:v>10.299999999999981</c:v>
                </c:pt>
                <c:pt idx="94" formatCode="0.0">
                  <c:v>10.399999999999981</c:v>
                </c:pt>
                <c:pt idx="95" formatCode="0.0">
                  <c:v>10.49999999999998</c:v>
                </c:pt>
                <c:pt idx="96" formatCode="0.0">
                  <c:v>10.59999999999998</c:v>
                </c:pt>
                <c:pt idx="97" formatCode="0.0">
                  <c:v>10.69999999999998</c:v>
                </c:pt>
                <c:pt idx="98" formatCode="0.0">
                  <c:v>10.799999999999979</c:v>
                </c:pt>
                <c:pt idx="99" formatCode="0.0">
                  <c:v>10.899999999999979</c:v>
                </c:pt>
                <c:pt idx="100" formatCode="0.0">
                  <c:v>10.999999999999979</c:v>
                </c:pt>
                <c:pt idx="101" formatCode="0.0">
                  <c:v>11.099999999999978</c:v>
                </c:pt>
                <c:pt idx="102" formatCode="0.0">
                  <c:v>11.199999999999978</c:v>
                </c:pt>
                <c:pt idx="103" formatCode="0.0">
                  <c:v>11.299999999999978</c:v>
                </c:pt>
                <c:pt idx="104" formatCode="0.0">
                  <c:v>11.399999999999977</c:v>
                </c:pt>
                <c:pt idx="105" formatCode="0.0">
                  <c:v>11.499999999999977</c:v>
                </c:pt>
                <c:pt idx="106" formatCode="0.0">
                  <c:v>11.599999999999977</c:v>
                </c:pt>
                <c:pt idx="107" formatCode="0.0">
                  <c:v>11.699999999999976</c:v>
                </c:pt>
                <c:pt idx="108" formatCode="0.0">
                  <c:v>11.799999999999976</c:v>
                </c:pt>
                <c:pt idx="109" formatCode="0.0">
                  <c:v>11.899999999999975</c:v>
                </c:pt>
                <c:pt idx="110" formatCode="0.0">
                  <c:v>11.999999999999975</c:v>
                </c:pt>
                <c:pt idx="111" formatCode="0.0">
                  <c:v>12.099999999999975</c:v>
                </c:pt>
                <c:pt idx="112" formatCode="0.0">
                  <c:v>12.199999999999974</c:v>
                </c:pt>
                <c:pt idx="113" formatCode="0.0">
                  <c:v>12.299999999999974</c:v>
                </c:pt>
                <c:pt idx="114" formatCode="0.0">
                  <c:v>12.399999999999974</c:v>
                </c:pt>
                <c:pt idx="115" formatCode="0.0">
                  <c:v>12.499999999999973</c:v>
                </c:pt>
                <c:pt idx="116" formatCode="0.0">
                  <c:v>12.599999999999973</c:v>
                </c:pt>
                <c:pt idx="117" formatCode="0.0">
                  <c:v>12.699999999999973</c:v>
                </c:pt>
                <c:pt idx="118" formatCode="0.0">
                  <c:v>12.799999999999972</c:v>
                </c:pt>
                <c:pt idx="119" formatCode="0.0">
                  <c:v>12.899999999999972</c:v>
                </c:pt>
                <c:pt idx="120" formatCode="0.0">
                  <c:v>12.999999999999972</c:v>
                </c:pt>
                <c:pt idx="121" formatCode="0.0">
                  <c:v>13.099999999999971</c:v>
                </c:pt>
                <c:pt idx="122" formatCode="0.0">
                  <c:v>13.199999999999971</c:v>
                </c:pt>
                <c:pt idx="123" formatCode="0.0">
                  <c:v>13.299999999999971</c:v>
                </c:pt>
                <c:pt idx="124" formatCode="0.0">
                  <c:v>13.39999999999997</c:v>
                </c:pt>
                <c:pt idx="125" formatCode="0.0">
                  <c:v>13.49999999999997</c:v>
                </c:pt>
                <c:pt idx="126" formatCode="0.0">
                  <c:v>13.599999999999969</c:v>
                </c:pt>
                <c:pt idx="127" formatCode="0.0">
                  <c:v>13.699999999999969</c:v>
                </c:pt>
                <c:pt idx="128" formatCode="0.0">
                  <c:v>13.799999999999969</c:v>
                </c:pt>
                <c:pt idx="129" formatCode="0.0">
                  <c:v>13.899999999999968</c:v>
                </c:pt>
                <c:pt idx="130" formatCode="0.0">
                  <c:v>13.999999999999968</c:v>
                </c:pt>
                <c:pt idx="131" formatCode="0.0">
                  <c:v>14.099999999999968</c:v>
                </c:pt>
                <c:pt idx="132" formatCode="0.0">
                  <c:v>14.199999999999967</c:v>
                </c:pt>
                <c:pt idx="133" formatCode="0.0">
                  <c:v>14.299999999999967</c:v>
                </c:pt>
                <c:pt idx="134" formatCode="0.0">
                  <c:v>14.399999999999967</c:v>
                </c:pt>
                <c:pt idx="135" formatCode="0.0">
                  <c:v>14.499999999999966</c:v>
                </c:pt>
                <c:pt idx="136" formatCode="0.0">
                  <c:v>14.599999999999966</c:v>
                </c:pt>
                <c:pt idx="137" formatCode="0.0">
                  <c:v>14.699999999999966</c:v>
                </c:pt>
                <c:pt idx="138" formatCode="0.0">
                  <c:v>14.799999999999965</c:v>
                </c:pt>
                <c:pt idx="139" formatCode="0.0">
                  <c:v>14.899999999999965</c:v>
                </c:pt>
                <c:pt idx="140" formatCode="0.0">
                  <c:v>14.999999999999964</c:v>
                </c:pt>
                <c:pt idx="141" formatCode="0.0">
                  <c:v>15.099999999999964</c:v>
                </c:pt>
                <c:pt idx="142" formatCode="0.0">
                  <c:v>15.199999999999964</c:v>
                </c:pt>
                <c:pt idx="143" formatCode="0.0">
                  <c:v>15.299999999999963</c:v>
                </c:pt>
                <c:pt idx="144" formatCode="0.0">
                  <c:v>15.399999999999963</c:v>
                </c:pt>
                <c:pt idx="145" formatCode="0.0">
                  <c:v>15.499999999999963</c:v>
                </c:pt>
                <c:pt idx="146" formatCode="0.0">
                  <c:v>15.599999999999962</c:v>
                </c:pt>
                <c:pt idx="147" formatCode="0.0">
                  <c:v>15.699999999999962</c:v>
                </c:pt>
                <c:pt idx="148" formatCode="0.0">
                  <c:v>15.799999999999962</c:v>
                </c:pt>
                <c:pt idx="149" formatCode="0.0">
                  <c:v>15.899999999999961</c:v>
                </c:pt>
                <c:pt idx="150" formatCode="0.0">
                  <c:v>15.999999999999961</c:v>
                </c:pt>
                <c:pt idx="151" formatCode="0.0">
                  <c:v>16.099999999999962</c:v>
                </c:pt>
                <c:pt idx="152" formatCode="0.0">
                  <c:v>16.199999999999964</c:v>
                </c:pt>
                <c:pt idx="153" formatCode="0.0">
                  <c:v>16.299999999999965</c:v>
                </c:pt>
                <c:pt idx="154" formatCode="0.0">
                  <c:v>16.399999999999967</c:v>
                </c:pt>
                <c:pt idx="155" formatCode="0.0">
                  <c:v>16.499999999999968</c:v>
                </c:pt>
                <c:pt idx="156" formatCode="0.0">
                  <c:v>16.599999999999969</c:v>
                </c:pt>
                <c:pt idx="157" formatCode="0.0">
                  <c:v>16.699999999999971</c:v>
                </c:pt>
                <c:pt idx="158" formatCode="0.0">
                  <c:v>16.799999999999972</c:v>
                </c:pt>
                <c:pt idx="159" formatCode="0.0">
                  <c:v>16.899999999999974</c:v>
                </c:pt>
                <c:pt idx="160" formatCode="0.0">
                  <c:v>16.999999999999975</c:v>
                </c:pt>
                <c:pt idx="161" formatCode="0.0">
                  <c:v>17.099999999999977</c:v>
                </c:pt>
                <c:pt idx="162" formatCode="0.0">
                  <c:v>17.199999999999978</c:v>
                </c:pt>
                <c:pt idx="163" formatCode="0.0">
                  <c:v>17.299999999999979</c:v>
                </c:pt>
                <c:pt idx="164" formatCode="0.0">
                  <c:v>17.399999999999981</c:v>
                </c:pt>
                <c:pt idx="165" formatCode="0.0">
                  <c:v>17.499999999999982</c:v>
                </c:pt>
                <c:pt idx="166" formatCode="0.0">
                  <c:v>17.599999999999984</c:v>
                </c:pt>
                <c:pt idx="167" formatCode="0.0">
                  <c:v>17.699999999999985</c:v>
                </c:pt>
                <c:pt idx="168" formatCode="0.0">
                  <c:v>17.799999999999986</c:v>
                </c:pt>
                <c:pt idx="169" formatCode="0.0">
                  <c:v>17.899999999999988</c:v>
                </c:pt>
                <c:pt idx="170" formatCode="0.0">
                  <c:v>17.999999999999989</c:v>
                </c:pt>
                <c:pt idx="171" formatCode="0.0">
                  <c:v>18.099999999999991</c:v>
                </c:pt>
                <c:pt idx="172" formatCode="0.0">
                  <c:v>18.199999999999992</c:v>
                </c:pt>
                <c:pt idx="173" formatCode="0.0">
                  <c:v>18.299999999999994</c:v>
                </c:pt>
                <c:pt idx="174" formatCode="0.0">
                  <c:v>18.399999999999995</c:v>
                </c:pt>
                <c:pt idx="175" formatCode="0.0">
                  <c:v>18.499999999999996</c:v>
                </c:pt>
                <c:pt idx="176" formatCode="0.0">
                  <c:v>18.599999999999998</c:v>
                </c:pt>
                <c:pt idx="177" formatCode="0.0">
                  <c:v>18.7</c:v>
                </c:pt>
                <c:pt idx="178" formatCode="0.0">
                  <c:v>18.8</c:v>
                </c:pt>
                <c:pt idx="179" formatCode="0.0">
                  <c:v>18.900000000000002</c:v>
                </c:pt>
                <c:pt idx="180" formatCode="0.0">
                  <c:v>19.000000000000004</c:v>
                </c:pt>
                <c:pt idx="181" formatCode="0.0">
                  <c:v>19.100000000000005</c:v>
                </c:pt>
                <c:pt idx="182" formatCode="0.0">
                  <c:v>19.200000000000006</c:v>
                </c:pt>
                <c:pt idx="183" formatCode="0.0">
                  <c:v>19.300000000000008</c:v>
                </c:pt>
                <c:pt idx="184" formatCode="0.0">
                  <c:v>19.400000000000009</c:v>
                </c:pt>
                <c:pt idx="185" formatCode="0.0">
                  <c:v>19.500000000000011</c:v>
                </c:pt>
                <c:pt idx="186" formatCode="0.0">
                  <c:v>19.600000000000012</c:v>
                </c:pt>
                <c:pt idx="187" formatCode="0.0">
                  <c:v>19.700000000000014</c:v>
                </c:pt>
                <c:pt idx="188" formatCode="0.0">
                  <c:v>19.800000000000015</c:v>
                </c:pt>
                <c:pt idx="189" formatCode="0.0">
                  <c:v>19.900000000000016</c:v>
                </c:pt>
                <c:pt idx="190" formatCode="0.0">
                  <c:v>20.000000000000018</c:v>
                </c:pt>
                <c:pt idx="191" formatCode="0.0">
                  <c:v>20.100000000000019</c:v>
                </c:pt>
                <c:pt idx="192" formatCode="0.0">
                  <c:v>20.200000000000021</c:v>
                </c:pt>
                <c:pt idx="193" formatCode="0.0">
                  <c:v>20.300000000000022</c:v>
                </c:pt>
                <c:pt idx="194" formatCode="0.0">
                  <c:v>20.400000000000023</c:v>
                </c:pt>
                <c:pt idx="195" formatCode="0.0">
                  <c:v>20.500000000000025</c:v>
                </c:pt>
                <c:pt idx="196" formatCode="0.0">
                  <c:v>20.600000000000026</c:v>
                </c:pt>
                <c:pt idx="197" formatCode="0.0">
                  <c:v>20.700000000000028</c:v>
                </c:pt>
                <c:pt idx="198" formatCode="0.0">
                  <c:v>20.800000000000029</c:v>
                </c:pt>
                <c:pt idx="199" formatCode="0.0">
                  <c:v>20.900000000000031</c:v>
                </c:pt>
                <c:pt idx="200" formatCode="0.0">
                  <c:v>21.000000000000032</c:v>
                </c:pt>
                <c:pt idx="201" formatCode="0.0">
                  <c:v>21.100000000000033</c:v>
                </c:pt>
                <c:pt idx="202" formatCode="0.0">
                  <c:v>21.200000000000035</c:v>
                </c:pt>
                <c:pt idx="203" formatCode="0.0">
                  <c:v>21.300000000000036</c:v>
                </c:pt>
                <c:pt idx="204" formatCode="0.0">
                  <c:v>21.400000000000038</c:v>
                </c:pt>
                <c:pt idx="205" formatCode="0.0">
                  <c:v>21.500000000000039</c:v>
                </c:pt>
                <c:pt idx="206" formatCode="0.0">
                  <c:v>21.600000000000041</c:v>
                </c:pt>
                <c:pt idx="207" formatCode="0.0">
                  <c:v>21.700000000000042</c:v>
                </c:pt>
                <c:pt idx="208" formatCode="0.0">
                  <c:v>21.800000000000043</c:v>
                </c:pt>
                <c:pt idx="209" formatCode="0.0">
                  <c:v>21.900000000000045</c:v>
                </c:pt>
                <c:pt idx="210" formatCode="0.0">
                  <c:v>22.000000000000046</c:v>
                </c:pt>
                <c:pt idx="211" formatCode="0.0">
                  <c:v>22.100000000000048</c:v>
                </c:pt>
                <c:pt idx="212" formatCode="0.0">
                  <c:v>22.200000000000049</c:v>
                </c:pt>
                <c:pt idx="213" formatCode="0.0">
                  <c:v>22.30000000000005</c:v>
                </c:pt>
                <c:pt idx="214" formatCode="0.0">
                  <c:v>22.400000000000052</c:v>
                </c:pt>
                <c:pt idx="215" formatCode="0.0">
                  <c:v>22.500000000000053</c:v>
                </c:pt>
                <c:pt idx="216" formatCode="0.0">
                  <c:v>22.600000000000055</c:v>
                </c:pt>
                <c:pt idx="217" formatCode="0.0">
                  <c:v>22.700000000000056</c:v>
                </c:pt>
                <c:pt idx="218" formatCode="0.0">
                  <c:v>22.800000000000058</c:v>
                </c:pt>
                <c:pt idx="219" formatCode="0.0">
                  <c:v>22.900000000000059</c:v>
                </c:pt>
                <c:pt idx="220" formatCode="0.0">
                  <c:v>23.00000000000006</c:v>
                </c:pt>
                <c:pt idx="221" formatCode="0.0">
                  <c:v>23.100000000000062</c:v>
                </c:pt>
                <c:pt idx="222" formatCode="0.0">
                  <c:v>23.200000000000063</c:v>
                </c:pt>
                <c:pt idx="223" formatCode="0.0">
                  <c:v>23.300000000000065</c:v>
                </c:pt>
                <c:pt idx="224" formatCode="0.0">
                  <c:v>23.400000000000066</c:v>
                </c:pt>
                <c:pt idx="225" formatCode="0.0">
                  <c:v>23.500000000000068</c:v>
                </c:pt>
                <c:pt idx="226" formatCode="0.0">
                  <c:v>23.600000000000069</c:v>
                </c:pt>
                <c:pt idx="227" formatCode="0.0">
                  <c:v>23.70000000000007</c:v>
                </c:pt>
                <c:pt idx="228" formatCode="0.0">
                  <c:v>23.800000000000072</c:v>
                </c:pt>
                <c:pt idx="229" formatCode="0.0">
                  <c:v>23.900000000000073</c:v>
                </c:pt>
                <c:pt idx="230" formatCode="0.0">
                  <c:v>24.000000000000075</c:v>
                </c:pt>
                <c:pt idx="231" formatCode="0.0">
                  <c:v>24.100000000000076</c:v>
                </c:pt>
                <c:pt idx="232" formatCode="0.0">
                  <c:v>24.200000000000077</c:v>
                </c:pt>
                <c:pt idx="233" formatCode="0.0">
                  <c:v>24.300000000000079</c:v>
                </c:pt>
                <c:pt idx="234" formatCode="0.0">
                  <c:v>24.40000000000008</c:v>
                </c:pt>
                <c:pt idx="235" formatCode="0.0">
                  <c:v>24.500000000000082</c:v>
                </c:pt>
                <c:pt idx="236" formatCode="0.0">
                  <c:v>24.600000000000083</c:v>
                </c:pt>
                <c:pt idx="237" formatCode="0.0">
                  <c:v>24.700000000000085</c:v>
                </c:pt>
                <c:pt idx="238" formatCode="0.0">
                  <c:v>24.800000000000086</c:v>
                </c:pt>
                <c:pt idx="239" formatCode="0.0">
                  <c:v>24.900000000000087</c:v>
                </c:pt>
                <c:pt idx="240" formatCode="0.0">
                  <c:v>25.000000000000089</c:v>
                </c:pt>
                <c:pt idx="241" formatCode="0.0">
                  <c:v>25.10000000000009</c:v>
                </c:pt>
                <c:pt idx="242" formatCode="0.0">
                  <c:v>25.200000000000092</c:v>
                </c:pt>
                <c:pt idx="243" formatCode="0.0">
                  <c:v>25.300000000000093</c:v>
                </c:pt>
                <c:pt idx="244" formatCode="0.0">
                  <c:v>25.400000000000095</c:v>
                </c:pt>
                <c:pt idx="245" formatCode="0.0">
                  <c:v>25.500000000000096</c:v>
                </c:pt>
                <c:pt idx="246" formatCode="0.0">
                  <c:v>25.600000000000097</c:v>
                </c:pt>
                <c:pt idx="247" formatCode="0.0">
                  <c:v>25.700000000000099</c:v>
                </c:pt>
                <c:pt idx="248" formatCode="0.0">
                  <c:v>25.8000000000001</c:v>
                </c:pt>
                <c:pt idx="249" formatCode="0.0">
                  <c:v>25.900000000000102</c:v>
                </c:pt>
                <c:pt idx="250" formatCode="0.0">
                  <c:v>26.000000000000103</c:v>
                </c:pt>
                <c:pt idx="251" formatCode="0.0">
                  <c:v>26.100000000000104</c:v>
                </c:pt>
                <c:pt idx="252" formatCode="0.0">
                  <c:v>26.200000000000106</c:v>
                </c:pt>
                <c:pt idx="253" formatCode="0.0">
                  <c:v>26.300000000000107</c:v>
                </c:pt>
                <c:pt idx="254" formatCode="0.0">
                  <c:v>26.400000000000109</c:v>
                </c:pt>
                <c:pt idx="255" formatCode="0.0">
                  <c:v>26.50000000000011</c:v>
                </c:pt>
                <c:pt idx="256" formatCode="0.0">
                  <c:v>26.600000000000112</c:v>
                </c:pt>
                <c:pt idx="257" formatCode="0.0">
                  <c:v>26.700000000000113</c:v>
                </c:pt>
                <c:pt idx="258" formatCode="0.0">
                  <c:v>26.800000000000114</c:v>
                </c:pt>
                <c:pt idx="259" formatCode="0.0">
                  <c:v>26.900000000000116</c:v>
                </c:pt>
                <c:pt idx="260" formatCode="0.0">
                  <c:v>27.000000000000117</c:v>
                </c:pt>
                <c:pt idx="261" formatCode="0.0">
                  <c:v>27.100000000000119</c:v>
                </c:pt>
                <c:pt idx="262" formatCode="0.0">
                  <c:v>27.20000000000012</c:v>
                </c:pt>
                <c:pt idx="263" formatCode="0.0">
                  <c:v>27.300000000000122</c:v>
                </c:pt>
                <c:pt idx="264" formatCode="0.0">
                  <c:v>27.400000000000123</c:v>
                </c:pt>
                <c:pt idx="265" formatCode="0.0">
                  <c:v>27.500000000000124</c:v>
                </c:pt>
                <c:pt idx="266" formatCode="0.0">
                  <c:v>27.600000000000126</c:v>
                </c:pt>
                <c:pt idx="267" formatCode="0.0">
                  <c:v>27.700000000000127</c:v>
                </c:pt>
                <c:pt idx="268" formatCode="0.0">
                  <c:v>27.800000000000129</c:v>
                </c:pt>
                <c:pt idx="269" formatCode="0.0">
                  <c:v>27.90000000000013</c:v>
                </c:pt>
                <c:pt idx="270" formatCode="0.0">
                  <c:v>28.000000000000131</c:v>
                </c:pt>
                <c:pt idx="271" formatCode="0.0">
                  <c:v>28.100000000000133</c:v>
                </c:pt>
                <c:pt idx="272" formatCode="0.0">
                  <c:v>28.200000000000134</c:v>
                </c:pt>
                <c:pt idx="273" formatCode="0.0">
                  <c:v>28.300000000000136</c:v>
                </c:pt>
                <c:pt idx="274" formatCode="0.0">
                  <c:v>28.400000000000137</c:v>
                </c:pt>
                <c:pt idx="275" formatCode="0.0">
                  <c:v>28.500000000000139</c:v>
                </c:pt>
                <c:pt idx="276" formatCode="0.0">
                  <c:v>28.60000000000014</c:v>
                </c:pt>
                <c:pt idx="277" formatCode="0.0">
                  <c:v>28.700000000000141</c:v>
                </c:pt>
                <c:pt idx="278" formatCode="0.0">
                  <c:v>28.800000000000143</c:v>
                </c:pt>
                <c:pt idx="279" formatCode="0.0">
                  <c:v>28.900000000000144</c:v>
                </c:pt>
                <c:pt idx="280" formatCode="0.0">
                  <c:v>29.000000000000146</c:v>
                </c:pt>
                <c:pt idx="281" formatCode="0.0">
                  <c:v>29.100000000000147</c:v>
                </c:pt>
                <c:pt idx="282" formatCode="0.0">
                  <c:v>29.200000000000149</c:v>
                </c:pt>
                <c:pt idx="283" formatCode="0.0">
                  <c:v>29.30000000000015</c:v>
                </c:pt>
                <c:pt idx="284" formatCode="0.0">
                  <c:v>29.400000000000151</c:v>
                </c:pt>
                <c:pt idx="285" formatCode="0.0">
                  <c:v>29.500000000000153</c:v>
                </c:pt>
                <c:pt idx="286" formatCode="0.0">
                  <c:v>29.600000000000154</c:v>
                </c:pt>
                <c:pt idx="287" formatCode="0.0">
                  <c:v>29.700000000000156</c:v>
                </c:pt>
                <c:pt idx="288" formatCode="0.0">
                  <c:v>29.800000000000157</c:v>
                </c:pt>
                <c:pt idx="289" formatCode="0.0">
                  <c:v>29.900000000000158</c:v>
                </c:pt>
                <c:pt idx="290" formatCode="0.0">
                  <c:v>30.00000000000016</c:v>
                </c:pt>
                <c:pt idx="291" formatCode="0.0">
                  <c:v>30.100000000000161</c:v>
                </c:pt>
                <c:pt idx="292" formatCode="0.0">
                  <c:v>30.200000000000163</c:v>
                </c:pt>
                <c:pt idx="293" formatCode="0.0">
                  <c:v>30.300000000000164</c:v>
                </c:pt>
                <c:pt idx="294" formatCode="0.0">
                  <c:v>30.400000000000166</c:v>
                </c:pt>
                <c:pt idx="295" formatCode="0.0">
                  <c:v>30.500000000000167</c:v>
                </c:pt>
                <c:pt idx="296" formatCode="0.0">
                  <c:v>30.600000000000168</c:v>
                </c:pt>
                <c:pt idx="297" formatCode="0.0">
                  <c:v>30.70000000000017</c:v>
                </c:pt>
                <c:pt idx="298" formatCode="0.0">
                  <c:v>30.800000000000171</c:v>
                </c:pt>
                <c:pt idx="299" formatCode="0.0">
                  <c:v>30.900000000000173</c:v>
                </c:pt>
                <c:pt idx="300" formatCode="0.0">
                  <c:v>31.000000000000174</c:v>
                </c:pt>
                <c:pt idx="301" formatCode="0.0">
                  <c:v>31.100000000000176</c:v>
                </c:pt>
                <c:pt idx="302" formatCode="0.0">
                  <c:v>31.200000000000177</c:v>
                </c:pt>
                <c:pt idx="303" formatCode="0.0">
                  <c:v>31.300000000000178</c:v>
                </c:pt>
                <c:pt idx="304" formatCode="0.0">
                  <c:v>31.40000000000018</c:v>
                </c:pt>
                <c:pt idx="305" formatCode="0.0">
                  <c:v>31.500000000000181</c:v>
                </c:pt>
                <c:pt idx="306" formatCode="0.0">
                  <c:v>31.600000000000183</c:v>
                </c:pt>
                <c:pt idx="307" formatCode="0.0">
                  <c:v>31.700000000000184</c:v>
                </c:pt>
                <c:pt idx="308" formatCode="0.0">
                  <c:v>31.800000000000185</c:v>
                </c:pt>
                <c:pt idx="309" formatCode="0.0">
                  <c:v>31.900000000000187</c:v>
                </c:pt>
                <c:pt idx="310" formatCode="0.0">
                  <c:v>32.000000000000185</c:v>
                </c:pt>
                <c:pt idx="311" formatCode="0.0">
                  <c:v>32.100000000000186</c:v>
                </c:pt>
                <c:pt idx="312" formatCode="0.0">
                  <c:v>32.200000000000188</c:v>
                </c:pt>
                <c:pt idx="313" formatCode="0.0">
                  <c:v>32.300000000000189</c:v>
                </c:pt>
                <c:pt idx="314" formatCode="0.0">
                  <c:v>32.40000000000019</c:v>
                </c:pt>
                <c:pt idx="315" formatCode="0.0">
                  <c:v>32.500000000000192</c:v>
                </c:pt>
                <c:pt idx="316" formatCode="0.0">
                  <c:v>32.600000000000193</c:v>
                </c:pt>
                <c:pt idx="317" formatCode="0.0">
                  <c:v>32.700000000000195</c:v>
                </c:pt>
                <c:pt idx="318" formatCode="0.0">
                  <c:v>32.800000000000196</c:v>
                </c:pt>
                <c:pt idx="319" formatCode="0.0">
                  <c:v>32.900000000000198</c:v>
                </c:pt>
                <c:pt idx="320" formatCode="0.0">
                  <c:v>33.000000000000199</c:v>
                </c:pt>
                <c:pt idx="321" formatCode="0.0">
                  <c:v>33.1000000000002</c:v>
                </c:pt>
                <c:pt idx="322" formatCode="0.0">
                  <c:v>33.200000000000202</c:v>
                </c:pt>
                <c:pt idx="323" formatCode="0.0">
                  <c:v>33.300000000000203</c:v>
                </c:pt>
                <c:pt idx="324" formatCode="0.0">
                  <c:v>33.400000000000205</c:v>
                </c:pt>
                <c:pt idx="325" formatCode="0.0">
                  <c:v>33.500000000000206</c:v>
                </c:pt>
                <c:pt idx="326" formatCode="0.0">
                  <c:v>33.600000000000207</c:v>
                </c:pt>
                <c:pt idx="327" formatCode="0.0">
                  <c:v>33.700000000000209</c:v>
                </c:pt>
                <c:pt idx="328" formatCode="0.0">
                  <c:v>33.80000000000021</c:v>
                </c:pt>
                <c:pt idx="329" formatCode="0.0">
                  <c:v>33.900000000000212</c:v>
                </c:pt>
                <c:pt idx="330" formatCode="0.0">
                  <c:v>34.000000000000213</c:v>
                </c:pt>
                <c:pt idx="331" formatCode="0.0">
                  <c:v>34.100000000000215</c:v>
                </c:pt>
                <c:pt idx="332" formatCode="0.0">
                  <c:v>34.200000000000216</c:v>
                </c:pt>
                <c:pt idx="333" formatCode="0.0">
                  <c:v>34.300000000000217</c:v>
                </c:pt>
                <c:pt idx="334" formatCode="0.0">
                  <c:v>34.400000000000219</c:v>
                </c:pt>
                <c:pt idx="335" formatCode="0.0">
                  <c:v>34.50000000000022</c:v>
                </c:pt>
                <c:pt idx="336" formatCode="0.0">
                  <c:v>34.600000000000222</c:v>
                </c:pt>
                <c:pt idx="337" formatCode="0.0">
                  <c:v>34.700000000000223</c:v>
                </c:pt>
                <c:pt idx="338" formatCode="0.0">
                  <c:v>34.800000000000225</c:v>
                </c:pt>
                <c:pt idx="339" formatCode="0.0">
                  <c:v>34.900000000000226</c:v>
                </c:pt>
                <c:pt idx="340" formatCode="0.0">
                  <c:v>35.000000000000227</c:v>
                </c:pt>
                <c:pt idx="341" formatCode="0.0">
                  <c:v>35.100000000000229</c:v>
                </c:pt>
                <c:pt idx="342" formatCode="0.0">
                  <c:v>35.20000000000023</c:v>
                </c:pt>
                <c:pt idx="343" formatCode="0.0">
                  <c:v>35.300000000000232</c:v>
                </c:pt>
                <c:pt idx="344" formatCode="0.0">
                  <c:v>35.400000000000233</c:v>
                </c:pt>
                <c:pt idx="345" formatCode="0.0">
                  <c:v>35.500000000000234</c:v>
                </c:pt>
                <c:pt idx="346" formatCode="0.0">
                  <c:v>35.600000000000236</c:v>
                </c:pt>
                <c:pt idx="347" formatCode="0.0">
                  <c:v>35.700000000000237</c:v>
                </c:pt>
                <c:pt idx="348" formatCode="0.0">
                  <c:v>35.800000000000239</c:v>
                </c:pt>
                <c:pt idx="349" formatCode="0.0">
                  <c:v>35.90000000000024</c:v>
                </c:pt>
                <c:pt idx="350" formatCode="0.0">
                  <c:v>36.000000000000242</c:v>
                </c:pt>
                <c:pt idx="351" formatCode="0.0">
                  <c:v>36.100000000000243</c:v>
                </c:pt>
                <c:pt idx="352" formatCode="0.0">
                  <c:v>36.200000000000244</c:v>
                </c:pt>
                <c:pt idx="353" formatCode="0.0">
                  <c:v>36.300000000000246</c:v>
                </c:pt>
                <c:pt idx="354" formatCode="0.0">
                  <c:v>36.400000000000247</c:v>
                </c:pt>
                <c:pt idx="355" formatCode="0.0">
                  <c:v>36.500000000000249</c:v>
                </c:pt>
                <c:pt idx="356" formatCode="0.0">
                  <c:v>36.60000000000025</c:v>
                </c:pt>
                <c:pt idx="357" formatCode="0.0">
                  <c:v>36.700000000000252</c:v>
                </c:pt>
                <c:pt idx="358" formatCode="0.0">
                  <c:v>36.800000000000253</c:v>
                </c:pt>
                <c:pt idx="359" formatCode="0.0">
                  <c:v>36.900000000000254</c:v>
                </c:pt>
                <c:pt idx="360" formatCode="0.0">
                  <c:v>37.000000000000256</c:v>
                </c:pt>
                <c:pt idx="361" formatCode="0.0">
                  <c:v>37.100000000000257</c:v>
                </c:pt>
                <c:pt idx="362" formatCode="0.0">
                  <c:v>37.200000000000259</c:v>
                </c:pt>
                <c:pt idx="363" formatCode="0.0">
                  <c:v>37.30000000000026</c:v>
                </c:pt>
                <c:pt idx="364" formatCode="0.0">
                  <c:v>37.400000000000261</c:v>
                </c:pt>
                <c:pt idx="365" formatCode="0.0">
                  <c:v>37.500000000000263</c:v>
                </c:pt>
                <c:pt idx="366" formatCode="0.0">
                  <c:v>37.600000000000264</c:v>
                </c:pt>
                <c:pt idx="367" formatCode="0.0">
                  <c:v>37.700000000000266</c:v>
                </c:pt>
                <c:pt idx="368" formatCode="0.0">
                  <c:v>37.800000000000267</c:v>
                </c:pt>
                <c:pt idx="369" formatCode="0.0">
                  <c:v>37.900000000000269</c:v>
                </c:pt>
                <c:pt idx="370" formatCode="0.0">
                  <c:v>38.00000000000027</c:v>
                </c:pt>
                <c:pt idx="371" formatCode="0.0">
                  <c:v>38.100000000000271</c:v>
                </c:pt>
                <c:pt idx="372" formatCode="0.0">
                  <c:v>38.200000000000273</c:v>
                </c:pt>
                <c:pt idx="373" formatCode="0.0">
                  <c:v>38.300000000000274</c:v>
                </c:pt>
                <c:pt idx="374" formatCode="0.0">
                  <c:v>38.400000000000276</c:v>
                </c:pt>
                <c:pt idx="375" formatCode="0.0">
                  <c:v>38.500000000000277</c:v>
                </c:pt>
                <c:pt idx="376" formatCode="0.0">
                  <c:v>38.600000000000279</c:v>
                </c:pt>
                <c:pt idx="377" formatCode="0.0">
                  <c:v>38.70000000000028</c:v>
                </c:pt>
                <c:pt idx="378" formatCode="0.0">
                  <c:v>38.800000000000281</c:v>
                </c:pt>
                <c:pt idx="379" formatCode="0.0">
                  <c:v>38.900000000000283</c:v>
                </c:pt>
                <c:pt idx="380" formatCode="0.0">
                  <c:v>39.000000000000284</c:v>
                </c:pt>
                <c:pt idx="381" formatCode="0.0">
                  <c:v>39.100000000000286</c:v>
                </c:pt>
                <c:pt idx="382" formatCode="0.0">
                  <c:v>39.200000000000287</c:v>
                </c:pt>
                <c:pt idx="383" formatCode="0.0">
                  <c:v>39.300000000000288</c:v>
                </c:pt>
                <c:pt idx="384" formatCode="0.0">
                  <c:v>39.40000000000029</c:v>
                </c:pt>
                <c:pt idx="385" formatCode="0.0">
                  <c:v>39.500000000000291</c:v>
                </c:pt>
                <c:pt idx="386" formatCode="0.0">
                  <c:v>39.600000000000293</c:v>
                </c:pt>
                <c:pt idx="387" formatCode="0.0">
                  <c:v>39.700000000000294</c:v>
                </c:pt>
                <c:pt idx="388" formatCode="0.0">
                  <c:v>39.800000000000296</c:v>
                </c:pt>
                <c:pt idx="389" formatCode="0.0">
                  <c:v>39.900000000000297</c:v>
                </c:pt>
                <c:pt idx="390" formatCode="0.0">
                  <c:v>40.000000000000298</c:v>
                </c:pt>
                <c:pt idx="391" formatCode="0.0">
                  <c:v>40.1000000000003</c:v>
                </c:pt>
                <c:pt idx="392" formatCode="0.0">
                  <c:v>40.200000000000301</c:v>
                </c:pt>
                <c:pt idx="393" formatCode="0.0">
                  <c:v>40.300000000000303</c:v>
                </c:pt>
                <c:pt idx="394" formatCode="0.0">
                  <c:v>40.400000000000304</c:v>
                </c:pt>
                <c:pt idx="395" formatCode="0.0">
                  <c:v>40.500000000000306</c:v>
                </c:pt>
                <c:pt idx="396" formatCode="0.0">
                  <c:v>40.600000000000307</c:v>
                </c:pt>
                <c:pt idx="397" formatCode="0.0">
                  <c:v>40.700000000000308</c:v>
                </c:pt>
                <c:pt idx="398" formatCode="0.0">
                  <c:v>40.80000000000031</c:v>
                </c:pt>
                <c:pt idx="399" formatCode="0.0">
                  <c:v>40.900000000000311</c:v>
                </c:pt>
                <c:pt idx="400" formatCode="0.0">
                  <c:v>41.000000000000313</c:v>
                </c:pt>
                <c:pt idx="401" formatCode="0.0">
                  <c:v>41.100000000000314</c:v>
                </c:pt>
                <c:pt idx="402" formatCode="0.0">
                  <c:v>41.200000000000315</c:v>
                </c:pt>
                <c:pt idx="403" formatCode="0.0">
                  <c:v>41.300000000000317</c:v>
                </c:pt>
                <c:pt idx="404" formatCode="0.0">
                  <c:v>41.400000000000318</c:v>
                </c:pt>
                <c:pt idx="405" formatCode="0.0">
                  <c:v>41.50000000000032</c:v>
                </c:pt>
                <c:pt idx="406" formatCode="0.0">
                  <c:v>41.600000000000321</c:v>
                </c:pt>
                <c:pt idx="407" formatCode="0.0">
                  <c:v>41.700000000000323</c:v>
                </c:pt>
                <c:pt idx="408" formatCode="0.0">
                  <c:v>41.800000000000324</c:v>
                </c:pt>
                <c:pt idx="409" formatCode="0.0">
                  <c:v>41.900000000000325</c:v>
                </c:pt>
                <c:pt idx="410" formatCode="0.0">
                  <c:v>42.000000000000327</c:v>
                </c:pt>
                <c:pt idx="411" formatCode="0.0">
                  <c:v>42.100000000000328</c:v>
                </c:pt>
                <c:pt idx="412" formatCode="0.0">
                  <c:v>42.20000000000033</c:v>
                </c:pt>
                <c:pt idx="413" formatCode="0.0">
                  <c:v>42.300000000000331</c:v>
                </c:pt>
                <c:pt idx="414" formatCode="0.0">
                  <c:v>42.400000000000333</c:v>
                </c:pt>
                <c:pt idx="415" formatCode="0.0">
                  <c:v>42.500000000000334</c:v>
                </c:pt>
                <c:pt idx="416" formatCode="0.0">
                  <c:v>42.600000000000335</c:v>
                </c:pt>
                <c:pt idx="417" formatCode="0.0">
                  <c:v>42.700000000000337</c:v>
                </c:pt>
                <c:pt idx="418" formatCode="0.0">
                  <c:v>42.800000000000338</c:v>
                </c:pt>
                <c:pt idx="419" formatCode="0.0">
                  <c:v>42.90000000000034</c:v>
                </c:pt>
                <c:pt idx="420" formatCode="0.0">
                  <c:v>43.000000000000341</c:v>
                </c:pt>
                <c:pt idx="421" formatCode="0.0">
                  <c:v>43.100000000000342</c:v>
                </c:pt>
                <c:pt idx="422" formatCode="0.0">
                  <c:v>43.200000000000344</c:v>
                </c:pt>
                <c:pt idx="423" formatCode="0.0">
                  <c:v>43.300000000000345</c:v>
                </c:pt>
                <c:pt idx="424" formatCode="0.0">
                  <c:v>43.400000000000347</c:v>
                </c:pt>
                <c:pt idx="425" formatCode="0.0">
                  <c:v>43.500000000000348</c:v>
                </c:pt>
                <c:pt idx="426" formatCode="0.0">
                  <c:v>43.60000000000035</c:v>
                </c:pt>
                <c:pt idx="427" formatCode="0.0">
                  <c:v>43.700000000000351</c:v>
                </c:pt>
                <c:pt idx="428" formatCode="0.0">
                  <c:v>43.800000000000352</c:v>
                </c:pt>
                <c:pt idx="429" formatCode="0.0">
                  <c:v>43.900000000000354</c:v>
                </c:pt>
                <c:pt idx="430" formatCode="0.0">
                  <c:v>44.000000000000355</c:v>
                </c:pt>
                <c:pt idx="431" formatCode="0.0">
                  <c:v>44.100000000000357</c:v>
                </c:pt>
                <c:pt idx="432" formatCode="0.0">
                  <c:v>44.200000000000358</c:v>
                </c:pt>
                <c:pt idx="433" formatCode="0.0">
                  <c:v>44.30000000000036</c:v>
                </c:pt>
                <c:pt idx="434" formatCode="0.0">
                  <c:v>44.400000000000361</c:v>
                </c:pt>
                <c:pt idx="435" formatCode="0.0">
                  <c:v>44.500000000000362</c:v>
                </c:pt>
                <c:pt idx="436" formatCode="0.0">
                  <c:v>44.600000000000364</c:v>
                </c:pt>
                <c:pt idx="437" formatCode="0.0">
                  <c:v>44.700000000000365</c:v>
                </c:pt>
                <c:pt idx="438" formatCode="0.0">
                  <c:v>44.800000000000367</c:v>
                </c:pt>
                <c:pt idx="439" formatCode="0.0">
                  <c:v>44.900000000000368</c:v>
                </c:pt>
                <c:pt idx="440" formatCode="0.0">
                  <c:v>45.000000000000369</c:v>
                </c:pt>
                <c:pt idx="441" formatCode="0.0">
                  <c:v>45.100000000000371</c:v>
                </c:pt>
                <c:pt idx="442" formatCode="0.0">
                  <c:v>45.200000000000372</c:v>
                </c:pt>
                <c:pt idx="443" formatCode="0.0">
                  <c:v>45.300000000000374</c:v>
                </c:pt>
                <c:pt idx="444" formatCode="0.0">
                  <c:v>45.400000000000375</c:v>
                </c:pt>
                <c:pt idx="445" formatCode="0.0">
                  <c:v>45.500000000000377</c:v>
                </c:pt>
                <c:pt idx="446" formatCode="0.0">
                  <c:v>45.600000000000378</c:v>
                </c:pt>
                <c:pt idx="447" formatCode="0.0">
                  <c:v>45.700000000000379</c:v>
                </c:pt>
                <c:pt idx="448" formatCode="0.0">
                  <c:v>45.800000000000381</c:v>
                </c:pt>
                <c:pt idx="449" formatCode="0.0">
                  <c:v>45.900000000000382</c:v>
                </c:pt>
                <c:pt idx="450" formatCode="0.0">
                  <c:v>46.000000000000384</c:v>
                </c:pt>
                <c:pt idx="451" formatCode="0.0">
                  <c:v>46.100000000000385</c:v>
                </c:pt>
                <c:pt idx="452" formatCode="0.0">
                  <c:v>46.200000000000387</c:v>
                </c:pt>
                <c:pt idx="453" formatCode="0.0">
                  <c:v>46.300000000000388</c:v>
                </c:pt>
                <c:pt idx="454" formatCode="0.0">
                  <c:v>46.400000000000389</c:v>
                </c:pt>
                <c:pt idx="455" formatCode="0.0">
                  <c:v>46.500000000000391</c:v>
                </c:pt>
                <c:pt idx="456" formatCode="0.0">
                  <c:v>46.600000000000392</c:v>
                </c:pt>
                <c:pt idx="457" formatCode="0.0">
                  <c:v>46.700000000000394</c:v>
                </c:pt>
                <c:pt idx="458" formatCode="0.0">
                  <c:v>46.800000000000395</c:v>
                </c:pt>
                <c:pt idx="459" formatCode="0.0">
                  <c:v>46.900000000000396</c:v>
                </c:pt>
                <c:pt idx="460" formatCode="0.0">
                  <c:v>47.000000000000398</c:v>
                </c:pt>
                <c:pt idx="461" formatCode="0.0">
                  <c:v>47.100000000000399</c:v>
                </c:pt>
                <c:pt idx="462" formatCode="0.0">
                  <c:v>47.200000000000401</c:v>
                </c:pt>
                <c:pt idx="463" formatCode="0.0">
                  <c:v>47.300000000000402</c:v>
                </c:pt>
                <c:pt idx="464" formatCode="0.0">
                  <c:v>47.400000000000404</c:v>
                </c:pt>
                <c:pt idx="465" formatCode="0.0">
                  <c:v>47.500000000000405</c:v>
                </c:pt>
                <c:pt idx="466" formatCode="0.0">
                  <c:v>47.600000000000406</c:v>
                </c:pt>
                <c:pt idx="467" formatCode="0.0">
                  <c:v>47.700000000000408</c:v>
                </c:pt>
                <c:pt idx="468" formatCode="0.0">
                  <c:v>47.800000000000409</c:v>
                </c:pt>
                <c:pt idx="469" formatCode="0.0">
                  <c:v>47.900000000000411</c:v>
                </c:pt>
                <c:pt idx="470" formatCode="0.0">
                  <c:v>48.000000000000412</c:v>
                </c:pt>
                <c:pt idx="471" formatCode="0.0">
                  <c:v>48.100000000000414</c:v>
                </c:pt>
                <c:pt idx="472" formatCode="0.0">
                  <c:v>48.200000000000415</c:v>
                </c:pt>
                <c:pt idx="473" formatCode="0.0">
                  <c:v>48.300000000000416</c:v>
                </c:pt>
                <c:pt idx="474" formatCode="0.0">
                  <c:v>48.400000000000418</c:v>
                </c:pt>
                <c:pt idx="475" formatCode="0.0">
                  <c:v>48.500000000000419</c:v>
                </c:pt>
                <c:pt idx="476" formatCode="0.0">
                  <c:v>48.600000000000421</c:v>
                </c:pt>
                <c:pt idx="477" formatCode="0.0">
                  <c:v>48.700000000000422</c:v>
                </c:pt>
                <c:pt idx="478" formatCode="0.0">
                  <c:v>48.800000000000423</c:v>
                </c:pt>
                <c:pt idx="479" formatCode="0.0">
                  <c:v>48.900000000000425</c:v>
                </c:pt>
                <c:pt idx="480" formatCode="0.0">
                  <c:v>49.000000000000426</c:v>
                </c:pt>
                <c:pt idx="481" formatCode="0.0">
                  <c:v>49.100000000000428</c:v>
                </c:pt>
                <c:pt idx="482" formatCode="0.0">
                  <c:v>49.200000000000429</c:v>
                </c:pt>
                <c:pt idx="483" formatCode="0.0">
                  <c:v>49.300000000000431</c:v>
                </c:pt>
                <c:pt idx="484" formatCode="0.0">
                  <c:v>49.400000000000432</c:v>
                </c:pt>
                <c:pt idx="485" formatCode="0.0">
                  <c:v>49.500000000000433</c:v>
                </c:pt>
                <c:pt idx="486" formatCode="0.0">
                  <c:v>49.600000000000435</c:v>
                </c:pt>
                <c:pt idx="487" formatCode="0.0">
                  <c:v>49.700000000000436</c:v>
                </c:pt>
                <c:pt idx="488" formatCode="0.0">
                  <c:v>49.800000000000438</c:v>
                </c:pt>
                <c:pt idx="489" formatCode="0.0">
                  <c:v>49.900000000000439</c:v>
                </c:pt>
                <c:pt idx="490" formatCode="0.0">
                  <c:v>50.000000000000441</c:v>
                </c:pt>
                <c:pt idx="491" formatCode="0.0">
                  <c:v>50.100000000000442</c:v>
                </c:pt>
                <c:pt idx="492" formatCode="0.0">
                  <c:v>50.200000000000443</c:v>
                </c:pt>
                <c:pt idx="493" formatCode="0.0">
                  <c:v>50.300000000000445</c:v>
                </c:pt>
                <c:pt idx="494" formatCode="0.0">
                  <c:v>50.400000000000446</c:v>
                </c:pt>
                <c:pt idx="495" formatCode="0.0">
                  <c:v>50.500000000000448</c:v>
                </c:pt>
                <c:pt idx="496" formatCode="0.0">
                  <c:v>50.600000000000449</c:v>
                </c:pt>
                <c:pt idx="497" formatCode="0.0">
                  <c:v>50.70000000000045</c:v>
                </c:pt>
                <c:pt idx="498" formatCode="0.0">
                  <c:v>50.800000000000452</c:v>
                </c:pt>
                <c:pt idx="499" formatCode="0.0">
                  <c:v>50.900000000000453</c:v>
                </c:pt>
                <c:pt idx="500" formatCode="0.0">
                  <c:v>51.000000000000455</c:v>
                </c:pt>
                <c:pt idx="501" formatCode="0.0">
                  <c:v>51.100000000000456</c:v>
                </c:pt>
                <c:pt idx="502" formatCode="0.0">
                  <c:v>51.200000000000458</c:v>
                </c:pt>
                <c:pt idx="503" formatCode="0.0">
                  <c:v>51.300000000000459</c:v>
                </c:pt>
                <c:pt idx="504" formatCode="0.0">
                  <c:v>51.40000000000046</c:v>
                </c:pt>
                <c:pt idx="505" formatCode="0.0">
                  <c:v>51.500000000000462</c:v>
                </c:pt>
                <c:pt idx="506" formatCode="0.0">
                  <c:v>51.600000000000463</c:v>
                </c:pt>
                <c:pt idx="507" formatCode="0.0">
                  <c:v>51.700000000000465</c:v>
                </c:pt>
                <c:pt idx="508" formatCode="0.0">
                  <c:v>51.800000000000466</c:v>
                </c:pt>
                <c:pt idx="509" formatCode="0.0">
                  <c:v>51.900000000000468</c:v>
                </c:pt>
                <c:pt idx="510" formatCode="0.0">
                  <c:v>52.000000000000469</c:v>
                </c:pt>
                <c:pt idx="511" formatCode="0.0">
                  <c:v>52.10000000000047</c:v>
                </c:pt>
                <c:pt idx="512" formatCode="0.0">
                  <c:v>52.200000000000472</c:v>
                </c:pt>
                <c:pt idx="513" formatCode="0.0">
                  <c:v>52.300000000000473</c:v>
                </c:pt>
                <c:pt idx="514" formatCode="0.0">
                  <c:v>52.400000000000475</c:v>
                </c:pt>
                <c:pt idx="515" formatCode="0.0">
                  <c:v>52.500000000000476</c:v>
                </c:pt>
                <c:pt idx="516" formatCode="0.0">
                  <c:v>52.600000000000477</c:v>
                </c:pt>
                <c:pt idx="517" formatCode="0.0">
                  <c:v>52.700000000000479</c:v>
                </c:pt>
                <c:pt idx="518" formatCode="0.0">
                  <c:v>52.80000000000048</c:v>
                </c:pt>
                <c:pt idx="519" formatCode="0.0">
                  <c:v>52.900000000000482</c:v>
                </c:pt>
                <c:pt idx="520" formatCode="0.0">
                  <c:v>53.000000000000483</c:v>
                </c:pt>
                <c:pt idx="521" formatCode="0.0">
                  <c:v>53.100000000000485</c:v>
                </c:pt>
                <c:pt idx="522" formatCode="0.0">
                  <c:v>53.200000000000486</c:v>
                </c:pt>
                <c:pt idx="523" formatCode="0.0">
                  <c:v>53.300000000000487</c:v>
                </c:pt>
                <c:pt idx="524" formatCode="0.0">
                  <c:v>53.400000000000489</c:v>
                </c:pt>
                <c:pt idx="525" formatCode="0.0">
                  <c:v>53.50000000000049</c:v>
                </c:pt>
                <c:pt idx="526" formatCode="0.0">
                  <c:v>53.600000000000492</c:v>
                </c:pt>
                <c:pt idx="527" formatCode="0.0">
                  <c:v>53.700000000000493</c:v>
                </c:pt>
                <c:pt idx="528" formatCode="0.0">
                  <c:v>53.800000000000495</c:v>
                </c:pt>
                <c:pt idx="529" formatCode="0.0">
                  <c:v>53.900000000000496</c:v>
                </c:pt>
                <c:pt idx="530" formatCode="0.0">
                  <c:v>54.000000000000497</c:v>
                </c:pt>
                <c:pt idx="531" formatCode="0.0">
                  <c:v>54.100000000000499</c:v>
                </c:pt>
                <c:pt idx="532" formatCode="0.0">
                  <c:v>54.2000000000005</c:v>
                </c:pt>
                <c:pt idx="533" formatCode="0.0">
                  <c:v>54.300000000000502</c:v>
                </c:pt>
                <c:pt idx="534" formatCode="0.0">
                  <c:v>54.400000000000503</c:v>
                </c:pt>
                <c:pt idx="535" formatCode="0.0">
                  <c:v>54.500000000000504</c:v>
                </c:pt>
                <c:pt idx="536" formatCode="0.0">
                  <c:v>54.600000000000506</c:v>
                </c:pt>
                <c:pt idx="537" formatCode="0.0">
                  <c:v>54.700000000000507</c:v>
                </c:pt>
                <c:pt idx="538" formatCode="0.0">
                  <c:v>54.800000000000509</c:v>
                </c:pt>
                <c:pt idx="539" formatCode="0.0">
                  <c:v>54.90000000000051</c:v>
                </c:pt>
                <c:pt idx="540" formatCode="0.0">
                  <c:v>55.000000000000512</c:v>
                </c:pt>
                <c:pt idx="541" formatCode="0.0">
                  <c:v>55.100000000000513</c:v>
                </c:pt>
                <c:pt idx="542" formatCode="0.0">
                  <c:v>55.200000000000514</c:v>
                </c:pt>
                <c:pt idx="543" formatCode="0.0">
                  <c:v>55.300000000000516</c:v>
                </c:pt>
                <c:pt idx="544" formatCode="0.0">
                  <c:v>55.400000000000517</c:v>
                </c:pt>
                <c:pt idx="545" formatCode="0.0">
                  <c:v>55.500000000000519</c:v>
                </c:pt>
                <c:pt idx="546" formatCode="0.0">
                  <c:v>55.60000000000052</c:v>
                </c:pt>
                <c:pt idx="547" formatCode="0.0">
                  <c:v>55.700000000000522</c:v>
                </c:pt>
                <c:pt idx="548" formatCode="0.0">
                  <c:v>55.800000000000523</c:v>
                </c:pt>
                <c:pt idx="549" formatCode="0.0">
                  <c:v>55.900000000000524</c:v>
                </c:pt>
                <c:pt idx="550" formatCode="0.0">
                  <c:v>56.000000000000526</c:v>
                </c:pt>
                <c:pt idx="551" formatCode="0.0">
                  <c:v>56.100000000000527</c:v>
                </c:pt>
                <c:pt idx="552" formatCode="0.0">
                  <c:v>56.200000000000529</c:v>
                </c:pt>
                <c:pt idx="553" formatCode="0.0">
                  <c:v>56.30000000000053</c:v>
                </c:pt>
                <c:pt idx="554" formatCode="0.0">
                  <c:v>56.400000000000531</c:v>
                </c:pt>
                <c:pt idx="555" formatCode="0.0">
                  <c:v>56.500000000000533</c:v>
                </c:pt>
                <c:pt idx="556" formatCode="0.0">
                  <c:v>56.600000000000534</c:v>
                </c:pt>
                <c:pt idx="557" formatCode="0.0">
                  <c:v>56.700000000000536</c:v>
                </c:pt>
                <c:pt idx="558" formatCode="0.0">
                  <c:v>56.800000000000537</c:v>
                </c:pt>
                <c:pt idx="559" formatCode="0.0">
                  <c:v>56.900000000000539</c:v>
                </c:pt>
                <c:pt idx="560" formatCode="0.0">
                  <c:v>57.00000000000054</c:v>
                </c:pt>
                <c:pt idx="561" formatCode="0.0">
                  <c:v>57.100000000000541</c:v>
                </c:pt>
                <c:pt idx="562" formatCode="0.0">
                  <c:v>57.200000000000543</c:v>
                </c:pt>
                <c:pt idx="563" formatCode="0.0">
                  <c:v>57.300000000000544</c:v>
                </c:pt>
                <c:pt idx="564" formatCode="0.0">
                  <c:v>57.400000000000546</c:v>
                </c:pt>
                <c:pt idx="565" formatCode="0.0">
                  <c:v>57.500000000000547</c:v>
                </c:pt>
                <c:pt idx="566" formatCode="0.0">
                  <c:v>57.600000000000549</c:v>
                </c:pt>
                <c:pt idx="567" formatCode="0.0">
                  <c:v>57.70000000000055</c:v>
                </c:pt>
                <c:pt idx="568" formatCode="0.0">
                  <c:v>57.800000000000551</c:v>
                </c:pt>
                <c:pt idx="569" formatCode="0.0">
                  <c:v>57.900000000000553</c:v>
                </c:pt>
                <c:pt idx="570" formatCode="0.0">
                  <c:v>58.000000000000554</c:v>
                </c:pt>
                <c:pt idx="571" formatCode="0.0">
                  <c:v>58.100000000000556</c:v>
                </c:pt>
                <c:pt idx="572" formatCode="0.0">
                  <c:v>58.200000000000557</c:v>
                </c:pt>
                <c:pt idx="573" formatCode="0.0">
                  <c:v>58.300000000000558</c:v>
                </c:pt>
                <c:pt idx="574" formatCode="0.0">
                  <c:v>58.40000000000056</c:v>
                </c:pt>
                <c:pt idx="575" formatCode="0.0">
                  <c:v>58.500000000000561</c:v>
                </c:pt>
                <c:pt idx="576" formatCode="0.0">
                  <c:v>58.600000000000563</c:v>
                </c:pt>
                <c:pt idx="577" formatCode="0.0">
                  <c:v>58.700000000000564</c:v>
                </c:pt>
                <c:pt idx="578" formatCode="0.0">
                  <c:v>58.800000000000566</c:v>
                </c:pt>
                <c:pt idx="579" formatCode="0.0">
                  <c:v>58.900000000000567</c:v>
                </c:pt>
                <c:pt idx="580" formatCode="0.0">
                  <c:v>59.000000000000568</c:v>
                </c:pt>
                <c:pt idx="581" formatCode="0.0">
                  <c:v>59.10000000000057</c:v>
                </c:pt>
                <c:pt idx="582" formatCode="0.0">
                  <c:v>59.200000000000571</c:v>
                </c:pt>
                <c:pt idx="583" formatCode="0.0">
                  <c:v>59.300000000000573</c:v>
                </c:pt>
                <c:pt idx="584" formatCode="0.0">
                  <c:v>59.400000000000574</c:v>
                </c:pt>
                <c:pt idx="585" formatCode="0.0">
                  <c:v>59.500000000000576</c:v>
                </c:pt>
                <c:pt idx="586" formatCode="0.0">
                  <c:v>59.600000000000577</c:v>
                </c:pt>
                <c:pt idx="587" formatCode="0.0">
                  <c:v>59.700000000000578</c:v>
                </c:pt>
                <c:pt idx="588" formatCode="0.0">
                  <c:v>59.80000000000058</c:v>
                </c:pt>
                <c:pt idx="589" formatCode="0.0">
                  <c:v>59.900000000000581</c:v>
                </c:pt>
                <c:pt idx="590" formatCode="0.0">
                  <c:v>60</c:v>
                </c:pt>
                <c:pt idx="591" formatCode="0.0">
                  <c:v>60.1</c:v>
                </c:pt>
                <c:pt idx="592" formatCode="0.0">
                  <c:v>60.2</c:v>
                </c:pt>
                <c:pt idx="593" formatCode="0.0">
                  <c:v>60.300000000000004</c:v>
                </c:pt>
                <c:pt idx="594" formatCode="0.0">
                  <c:v>60.400000000000006</c:v>
                </c:pt>
                <c:pt idx="595" formatCode="0.0">
                  <c:v>60.500000000000007</c:v>
                </c:pt>
                <c:pt idx="596" formatCode="0.0">
                  <c:v>60.600000000000009</c:v>
                </c:pt>
                <c:pt idx="597" formatCode="0.0">
                  <c:v>60.70000000000001</c:v>
                </c:pt>
                <c:pt idx="598" formatCode="0.0">
                  <c:v>60.800000000000011</c:v>
                </c:pt>
                <c:pt idx="599" formatCode="0.0">
                  <c:v>60.900000000000013</c:v>
                </c:pt>
                <c:pt idx="600" formatCode="0.0">
                  <c:v>61.000000000000014</c:v>
                </c:pt>
                <c:pt idx="601" formatCode="0.0">
                  <c:v>61.100000000000016</c:v>
                </c:pt>
                <c:pt idx="602" formatCode="0.0">
                  <c:v>61.200000000000017</c:v>
                </c:pt>
                <c:pt idx="603" formatCode="0.0">
                  <c:v>61.300000000000018</c:v>
                </c:pt>
                <c:pt idx="604" formatCode="0.0">
                  <c:v>61.40000000000002</c:v>
                </c:pt>
                <c:pt idx="605" formatCode="0.0">
                  <c:v>61.500000000000021</c:v>
                </c:pt>
                <c:pt idx="606" formatCode="0.0">
                  <c:v>61.600000000000023</c:v>
                </c:pt>
                <c:pt idx="607" formatCode="0.0">
                  <c:v>61.700000000000024</c:v>
                </c:pt>
                <c:pt idx="608" formatCode="0.0">
                  <c:v>61.800000000000026</c:v>
                </c:pt>
                <c:pt idx="609" formatCode="0.0">
                  <c:v>61.900000000000027</c:v>
                </c:pt>
                <c:pt idx="610" formatCode="0.0">
                  <c:v>62.000000000000028</c:v>
                </c:pt>
                <c:pt idx="611" formatCode="0.0">
                  <c:v>62.10000000000003</c:v>
                </c:pt>
                <c:pt idx="612" formatCode="0.0">
                  <c:v>62.200000000000031</c:v>
                </c:pt>
                <c:pt idx="613" formatCode="0.0">
                  <c:v>62.300000000000033</c:v>
                </c:pt>
                <c:pt idx="614" formatCode="0.0">
                  <c:v>62.400000000000034</c:v>
                </c:pt>
                <c:pt idx="615" formatCode="0.0">
                  <c:v>62.500000000000036</c:v>
                </c:pt>
                <c:pt idx="616" formatCode="0.0">
                  <c:v>62.600000000000037</c:v>
                </c:pt>
                <c:pt idx="617" formatCode="0.0">
                  <c:v>62.700000000000038</c:v>
                </c:pt>
                <c:pt idx="618" formatCode="0.0">
                  <c:v>62.80000000000004</c:v>
                </c:pt>
                <c:pt idx="619" formatCode="0.0">
                  <c:v>62.900000000000041</c:v>
                </c:pt>
                <c:pt idx="620" formatCode="0.0">
                  <c:v>63.000000000000043</c:v>
                </c:pt>
                <c:pt idx="621" formatCode="0.0">
                  <c:v>63.100000000000044</c:v>
                </c:pt>
                <c:pt idx="622" formatCode="0.0">
                  <c:v>63.200000000000045</c:v>
                </c:pt>
                <c:pt idx="623" formatCode="0.0">
                  <c:v>63.300000000000047</c:v>
                </c:pt>
                <c:pt idx="624" formatCode="0.0">
                  <c:v>63.400000000000048</c:v>
                </c:pt>
                <c:pt idx="625" formatCode="0.0">
                  <c:v>63.50000000000005</c:v>
                </c:pt>
                <c:pt idx="626" formatCode="0.0">
                  <c:v>63.600000000000051</c:v>
                </c:pt>
                <c:pt idx="627" formatCode="0.0">
                  <c:v>63.700000000000053</c:v>
                </c:pt>
                <c:pt idx="628" formatCode="0.0">
                  <c:v>63.800000000000054</c:v>
                </c:pt>
                <c:pt idx="629" formatCode="0.0">
                  <c:v>63.900000000000055</c:v>
                </c:pt>
                <c:pt idx="630" formatCode="0.0">
                  <c:v>64.000000000000057</c:v>
                </c:pt>
                <c:pt idx="631" formatCode="0.0">
                  <c:v>64.100000000000051</c:v>
                </c:pt>
                <c:pt idx="632" formatCode="0.0">
                  <c:v>64.200000000000045</c:v>
                </c:pt>
                <c:pt idx="633" formatCode="0.0">
                  <c:v>64.30000000000004</c:v>
                </c:pt>
                <c:pt idx="634" formatCode="0.0">
                  <c:v>64.400000000000034</c:v>
                </c:pt>
                <c:pt idx="635" formatCode="0.0">
                  <c:v>64.500000000000028</c:v>
                </c:pt>
                <c:pt idx="636" formatCode="0.0">
                  <c:v>64.600000000000023</c:v>
                </c:pt>
                <c:pt idx="637" formatCode="0.0">
                  <c:v>64.700000000000017</c:v>
                </c:pt>
                <c:pt idx="638" formatCode="0.0">
                  <c:v>64.800000000000011</c:v>
                </c:pt>
                <c:pt idx="639" formatCode="0.0">
                  <c:v>64.900000000000006</c:v>
                </c:pt>
                <c:pt idx="640" formatCode="0.0">
                  <c:v>65</c:v>
                </c:pt>
                <c:pt idx="641" formatCode="0.0">
                  <c:v>65.099999999999994</c:v>
                </c:pt>
                <c:pt idx="642" formatCode="0.0">
                  <c:v>65.199999999999989</c:v>
                </c:pt>
                <c:pt idx="643" formatCode="0.0">
                  <c:v>65.299999999999983</c:v>
                </c:pt>
                <c:pt idx="644" formatCode="0.0">
                  <c:v>65.399999999999977</c:v>
                </c:pt>
                <c:pt idx="645" formatCode="0.0">
                  <c:v>65.499999999999972</c:v>
                </c:pt>
                <c:pt idx="646" formatCode="0.0">
                  <c:v>65.599999999999966</c:v>
                </c:pt>
                <c:pt idx="647" formatCode="0.0">
                  <c:v>65.69999999999996</c:v>
                </c:pt>
                <c:pt idx="648" formatCode="0.0">
                  <c:v>65.799999999999955</c:v>
                </c:pt>
                <c:pt idx="649" formatCode="0.0">
                  <c:v>65.899999999999949</c:v>
                </c:pt>
                <c:pt idx="650" formatCode="0.0">
                  <c:v>65.999999999999943</c:v>
                </c:pt>
                <c:pt idx="651" formatCode="0.0">
                  <c:v>66.099999999999937</c:v>
                </c:pt>
                <c:pt idx="652" formatCode="0.0">
                  <c:v>66.199999999999932</c:v>
                </c:pt>
                <c:pt idx="653" formatCode="0.0">
                  <c:v>66.299999999999926</c:v>
                </c:pt>
                <c:pt idx="654" formatCode="0.0">
                  <c:v>66.39999999999992</c:v>
                </c:pt>
                <c:pt idx="655" formatCode="0.0">
                  <c:v>66.499999999999915</c:v>
                </c:pt>
                <c:pt idx="656" formatCode="0.0">
                  <c:v>66.599999999999909</c:v>
                </c:pt>
                <c:pt idx="657" formatCode="0.0">
                  <c:v>66.699999999999903</c:v>
                </c:pt>
                <c:pt idx="658" formatCode="0.0">
                  <c:v>66.799999999999898</c:v>
                </c:pt>
                <c:pt idx="659" formatCode="0.0">
                  <c:v>66.899999999999892</c:v>
                </c:pt>
                <c:pt idx="660" formatCode="0.0">
                  <c:v>66.999999999999886</c:v>
                </c:pt>
                <c:pt idx="661" formatCode="0.0">
                  <c:v>67.099999999999881</c:v>
                </c:pt>
                <c:pt idx="662" formatCode="0.0">
                  <c:v>67.199999999999875</c:v>
                </c:pt>
                <c:pt idx="663" formatCode="0.0">
                  <c:v>67.299999999999869</c:v>
                </c:pt>
                <c:pt idx="664" formatCode="0.0">
                  <c:v>67.399999999999864</c:v>
                </c:pt>
                <c:pt idx="665" formatCode="0.0">
                  <c:v>67.499999999999858</c:v>
                </c:pt>
                <c:pt idx="666" formatCode="0.0">
                  <c:v>67.599999999999852</c:v>
                </c:pt>
                <c:pt idx="667" formatCode="0.0">
                  <c:v>67.699999999999847</c:v>
                </c:pt>
                <c:pt idx="668" formatCode="0.0">
                  <c:v>67.799999999999841</c:v>
                </c:pt>
                <c:pt idx="669" formatCode="0.0">
                  <c:v>67.899999999999835</c:v>
                </c:pt>
                <c:pt idx="670" formatCode="0.0">
                  <c:v>67.999999999999829</c:v>
                </c:pt>
                <c:pt idx="671" formatCode="0.0">
                  <c:v>68.099999999999824</c:v>
                </c:pt>
                <c:pt idx="672" formatCode="0.0">
                  <c:v>68.199999999999818</c:v>
                </c:pt>
                <c:pt idx="673" formatCode="0.0">
                  <c:v>68.299999999999812</c:v>
                </c:pt>
                <c:pt idx="674" formatCode="0.0">
                  <c:v>68.399999999999807</c:v>
                </c:pt>
                <c:pt idx="675" formatCode="0.0">
                  <c:v>68.499999999999801</c:v>
                </c:pt>
                <c:pt idx="676" formatCode="0.0">
                  <c:v>68.599999999999795</c:v>
                </c:pt>
                <c:pt idx="677" formatCode="0.0">
                  <c:v>68.69999999999979</c:v>
                </c:pt>
                <c:pt idx="678" formatCode="0.0">
                  <c:v>68.799999999999784</c:v>
                </c:pt>
                <c:pt idx="679" formatCode="0.0">
                  <c:v>68.899999999999778</c:v>
                </c:pt>
                <c:pt idx="680" formatCode="0.0">
                  <c:v>68.999999999999773</c:v>
                </c:pt>
                <c:pt idx="681" formatCode="0.0">
                  <c:v>69.099999999999767</c:v>
                </c:pt>
                <c:pt idx="682" formatCode="0.0">
                  <c:v>69.199999999999761</c:v>
                </c:pt>
                <c:pt idx="683" formatCode="0.0">
                  <c:v>69.299999999999756</c:v>
                </c:pt>
                <c:pt idx="684" formatCode="0.0">
                  <c:v>69.39999999999975</c:v>
                </c:pt>
                <c:pt idx="685" formatCode="0.0">
                  <c:v>69.499999999999744</c:v>
                </c:pt>
                <c:pt idx="686" formatCode="0.0">
                  <c:v>69.599999999999739</c:v>
                </c:pt>
                <c:pt idx="687" formatCode="0.0">
                  <c:v>69.699999999999733</c:v>
                </c:pt>
                <c:pt idx="688" formatCode="0.0">
                  <c:v>69.799999999999727</c:v>
                </c:pt>
                <c:pt idx="689" formatCode="0.0">
                  <c:v>69.899999999999721</c:v>
                </c:pt>
                <c:pt idx="690" formatCode="0.0">
                  <c:v>69.999999999999716</c:v>
                </c:pt>
                <c:pt idx="691" formatCode="0.0">
                  <c:v>70.09999999999971</c:v>
                </c:pt>
                <c:pt idx="692" formatCode="0.0">
                  <c:v>70.199999999999704</c:v>
                </c:pt>
                <c:pt idx="693" formatCode="0.0">
                  <c:v>70.299999999999699</c:v>
                </c:pt>
                <c:pt idx="694" formatCode="0.0">
                  <c:v>70.399999999999693</c:v>
                </c:pt>
                <c:pt idx="695" formatCode="0.0">
                  <c:v>70.499999999999687</c:v>
                </c:pt>
                <c:pt idx="696" formatCode="0.0">
                  <c:v>70.599999999999682</c:v>
                </c:pt>
                <c:pt idx="697" formatCode="0.0">
                  <c:v>70.699999999999676</c:v>
                </c:pt>
                <c:pt idx="698" formatCode="0.0">
                  <c:v>70.79999999999967</c:v>
                </c:pt>
                <c:pt idx="699" formatCode="0.0">
                  <c:v>70.899999999999665</c:v>
                </c:pt>
                <c:pt idx="700" formatCode="0.0">
                  <c:v>70.999999999999659</c:v>
                </c:pt>
                <c:pt idx="701" formatCode="0.0">
                  <c:v>71.099999999999653</c:v>
                </c:pt>
                <c:pt idx="702" formatCode="0.0">
                  <c:v>71.199999999999648</c:v>
                </c:pt>
                <c:pt idx="703" formatCode="0.0">
                  <c:v>71.299999999999642</c:v>
                </c:pt>
                <c:pt idx="704" formatCode="0.0">
                  <c:v>71.399999999999636</c:v>
                </c:pt>
                <c:pt idx="705" formatCode="0.0">
                  <c:v>71.499999999999631</c:v>
                </c:pt>
                <c:pt idx="706" formatCode="0.0">
                  <c:v>71.599999999999625</c:v>
                </c:pt>
                <c:pt idx="707" formatCode="0.0">
                  <c:v>71.699999999999619</c:v>
                </c:pt>
                <c:pt idx="708" formatCode="0.0">
                  <c:v>71.799999999999613</c:v>
                </c:pt>
                <c:pt idx="709" formatCode="0.0">
                  <c:v>71.899999999999608</c:v>
                </c:pt>
                <c:pt idx="710" formatCode="0.0">
                  <c:v>71.999999999999602</c:v>
                </c:pt>
                <c:pt idx="711" formatCode="0.0">
                  <c:v>72.099999999999596</c:v>
                </c:pt>
                <c:pt idx="712" formatCode="0.0">
                  <c:v>72.199999999999591</c:v>
                </c:pt>
                <c:pt idx="713" formatCode="0.0">
                  <c:v>72.299999999999585</c:v>
                </c:pt>
                <c:pt idx="714" formatCode="0.0">
                  <c:v>72.399999999999579</c:v>
                </c:pt>
                <c:pt idx="715" formatCode="0.0">
                  <c:v>72.499999999999574</c:v>
                </c:pt>
                <c:pt idx="716" formatCode="0.0">
                  <c:v>72.599999999999568</c:v>
                </c:pt>
                <c:pt idx="717" formatCode="0.0">
                  <c:v>72.699999999999562</c:v>
                </c:pt>
                <c:pt idx="718" formatCode="0.0">
                  <c:v>72.799999999999557</c:v>
                </c:pt>
                <c:pt idx="719" formatCode="0.0">
                  <c:v>72.899999999999551</c:v>
                </c:pt>
                <c:pt idx="720" formatCode="0.0">
                  <c:v>72.999999999999545</c:v>
                </c:pt>
                <c:pt idx="721" formatCode="0.0">
                  <c:v>73.09999999999954</c:v>
                </c:pt>
                <c:pt idx="722" formatCode="0.0">
                  <c:v>73.199999999999534</c:v>
                </c:pt>
                <c:pt idx="723" formatCode="0.0">
                  <c:v>73.299999999999528</c:v>
                </c:pt>
                <c:pt idx="724" formatCode="0.0">
                  <c:v>73.399999999999523</c:v>
                </c:pt>
                <c:pt idx="725" formatCode="0.0">
                  <c:v>73.499999999999517</c:v>
                </c:pt>
                <c:pt idx="726" formatCode="0.0">
                  <c:v>73.599999999999511</c:v>
                </c:pt>
                <c:pt idx="727" formatCode="0.0">
                  <c:v>73.699999999999505</c:v>
                </c:pt>
                <c:pt idx="728" formatCode="0.0">
                  <c:v>73.7999999999995</c:v>
                </c:pt>
                <c:pt idx="729" formatCode="0.0">
                  <c:v>73.899999999999494</c:v>
                </c:pt>
                <c:pt idx="730" formatCode="0.0">
                  <c:v>73.999999999999488</c:v>
                </c:pt>
                <c:pt idx="731" formatCode="0.0">
                  <c:v>74.099999999999483</c:v>
                </c:pt>
                <c:pt idx="732" formatCode="0.0">
                  <c:v>74.199999999999477</c:v>
                </c:pt>
                <c:pt idx="733" formatCode="0.0">
                  <c:v>74.299999999999471</c:v>
                </c:pt>
                <c:pt idx="734" formatCode="0.0">
                  <c:v>74.399999999999466</c:v>
                </c:pt>
                <c:pt idx="735" formatCode="0.0">
                  <c:v>74.49999999999946</c:v>
                </c:pt>
                <c:pt idx="736" formatCode="0.0">
                  <c:v>74.599999999999454</c:v>
                </c:pt>
                <c:pt idx="737" formatCode="0.0">
                  <c:v>74.699999999999449</c:v>
                </c:pt>
                <c:pt idx="738" formatCode="0.0">
                  <c:v>74.799999999999443</c:v>
                </c:pt>
                <c:pt idx="739" formatCode="0.0">
                  <c:v>74.899999999999437</c:v>
                </c:pt>
                <c:pt idx="740" formatCode="0.0">
                  <c:v>74.999999999999432</c:v>
                </c:pt>
                <c:pt idx="741" formatCode="0.0">
                  <c:v>75.099999999999426</c:v>
                </c:pt>
                <c:pt idx="742" formatCode="0.0">
                  <c:v>75.19999999999942</c:v>
                </c:pt>
                <c:pt idx="743" formatCode="0.0">
                  <c:v>75.299999999999415</c:v>
                </c:pt>
                <c:pt idx="744" formatCode="0.0">
                  <c:v>75.399999999999409</c:v>
                </c:pt>
                <c:pt idx="745" formatCode="0.0">
                  <c:v>75.499999999999403</c:v>
                </c:pt>
                <c:pt idx="746" formatCode="0.0">
                  <c:v>75.599999999999397</c:v>
                </c:pt>
                <c:pt idx="747" formatCode="0.0">
                  <c:v>75.699999999999392</c:v>
                </c:pt>
                <c:pt idx="748" formatCode="0.0">
                  <c:v>75.799999999999386</c:v>
                </c:pt>
                <c:pt idx="749" formatCode="0.0">
                  <c:v>75.89999999999938</c:v>
                </c:pt>
                <c:pt idx="750" formatCode="0.0">
                  <c:v>75.999999999999375</c:v>
                </c:pt>
                <c:pt idx="751" formatCode="0.0">
                  <c:v>76.099999999999369</c:v>
                </c:pt>
                <c:pt idx="752" formatCode="0.0">
                  <c:v>76.199999999999363</c:v>
                </c:pt>
                <c:pt idx="753" formatCode="0.0">
                  <c:v>76.299999999999358</c:v>
                </c:pt>
                <c:pt idx="754" formatCode="0.0">
                  <c:v>76.399999999999352</c:v>
                </c:pt>
                <c:pt idx="755" formatCode="0.0">
                  <c:v>76.499999999999346</c:v>
                </c:pt>
                <c:pt idx="756" formatCode="0.0">
                  <c:v>76.599999999999341</c:v>
                </c:pt>
                <c:pt idx="757" formatCode="0.0">
                  <c:v>76.699999999999335</c:v>
                </c:pt>
                <c:pt idx="758" formatCode="0.0">
                  <c:v>76.799999999999329</c:v>
                </c:pt>
                <c:pt idx="759" formatCode="0.0">
                  <c:v>76.899999999999324</c:v>
                </c:pt>
                <c:pt idx="760" formatCode="0.0">
                  <c:v>76.999999999999318</c:v>
                </c:pt>
                <c:pt idx="761" formatCode="0.0">
                  <c:v>77.099999999999312</c:v>
                </c:pt>
                <c:pt idx="762" formatCode="0.0">
                  <c:v>77.199999999999307</c:v>
                </c:pt>
                <c:pt idx="763" formatCode="0.0">
                  <c:v>77.299999999999301</c:v>
                </c:pt>
                <c:pt idx="764" formatCode="0.0">
                  <c:v>77.399999999999295</c:v>
                </c:pt>
                <c:pt idx="765" formatCode="0.0">
                  <c:v>77.499999999999289</c:v>
                </c:pt>
                <c:pt idx="766" formatCode="0.0">
                  <c:v>77.599999999999284</c:v>
                </c:pt>
                <c:pt idx="767" formatCode="0.0">
                  <c:v>77.699999999999278</c:v>
                </c:pt>
                <c:pt idx="768" formatCode="0.0">
                  <c:v>77.799999999999272</c:v>
                </c:pt>
                <c:pt idx="769" formatCode="0.0">
                  <c:v>77.899999999999267</c:v>
                </c:pt>
                <c:pt idx="770" formatCode="0.0">
                  <c:v>77.999999999999261</c:v>
                </c:pt>
                <c:pt idx="771" formatCode="0.0">
                  <c:v>78.099999999999255</c:v>
                </c:pt>
                <c:pt idx="772" formatCode="0.0">
                  <c:v>78.19999999999925</c:v>
                </c:pt>
                <c:pt idx="773" formatCode="0.0">
                  <c:v>78.299999999999244</c:v>
                </c:pt>
                <c:pt idx="774" formatCode="0.0">
                  <c:v>78.399999999999238</c:v>
                </c:pt>
                <c:pt idx="775" formatCode="0.0">
                  <c:v>78.499999999999233</c:v>
                </c:pt>
                <c:pt idx="776" formatCode="0.0">
                  <c:v>78.599999999999227</c:v>
                </c:pt>
                <c:pt idx="777" formatCode="0.0">
                  <c:v>78.699999999999221</c:v>
                </c:pt>
                <c:pt idx="778" formatCode="0.0">
                  <c:v>78.799999999999216</c:v>
                </c:pt>
                <c:pt idx="779" formatCode="0.0">
                  <c:v>78.89999999999921</c:v>
                </c:pt>
                <c:pt idx="780" formatCode="0.0">
                  <c:v>78.999999999999204</c:v>
                </c:pt>
                <c:pt idx="781" formatCode="0.0">
                  <c:v>79.099999999999199</c:v>
                </c:pt>
                <c:pt idx="782" formatCode="0.0">
                  <c:v>79.199999999999193</c:v>
                </c:pt>
                <c:pt idx="783" formatCode="0.0">
                  <c:v>79.299999999999187</c:v>
                </c:pt>
                <c:pt idx="784" formatCode="0.0">
                  <c:v>79.399999999999181</c:v>
                </c:pt>
                <c:pt idx="785" formatCode="0.0">
                  <c:v>79.499999999999176</c:v>
                </c:pt>
                <c:pt idx="786" formatCode="0.0">
                  <c:v>79.59999999999917</c:v>
                </c:pt>
                <c:pt idx="787" formatCode="0.0">
                  <c:v>79.699999999999164</c:v>
                </c:pt>
                <c:pt idx="788" formatCode="0.0">
                  <c:v>79.799999999999159</c:v>
                </c:pt>
                <c:pt idx="789" formatCode="0.0">
                  <c:v>79.899999999999153</c:v>
                </c:pt>
                <c:pt idx="790" formatCode="0.0">
                  <c:v>79.999999999999147</c:v>
                </c:pt>
                <c:pt idx="791" formatCode="0.0">
                  <c:v>80.099999999999142</c:v>
                </c:pt>
                <c:pt idx="792" formatCode="0.0">
                  <c:v>80.199999999999136</c:v>
                </c:pt>
                <c:pt idx="793" formatCode="0.0">
                  <c:v>80.29999999999913</c:v>
                </c:pt>
                <c:pt idx="794" formatCode="0.0">
                  <c:v>80.399999999999125</c:v>
                </c:pt>
                <c:pt idx="795" formatCode="0.0">
                  <c:v>80.499999999999119</c:v>
                </c:pt>
                <c:pt idx="796" formatCode="0.0">
                  <c:v>80.599999999999113</c:v>
                </c:pt>
                <c:pt idx="797" formatCode="0.0">
                  <c:v>80.699999999999108</c:v>
                </c:pt>
                <c:pt idx="798" formatCode="0.0">
                  <c:v>80.799999999999102</c:v>
                </c:pt>
                <c:pt idx="799" formatCode="0.0">
                  <c:v>80.899999999999096</c:v>
                </c:pt>
                <c:pt idx="800" formatCode="0.0">
                  <c:v>80.999999999999091</c:v>
                </c:pt>
                <c:pt idx="801" formatCode="0.0">
                  <c:v>81.099999999999085</c:v>
                </c:pt>
                <c:pt idx="802" formatCode="0.0">
                  <c:v>81.199999999999079</c:v>
                </c:pt>
                <c:pt idx="803" formatCode="0.0">
                  <c:v>81.299999999999073</c:v>
                </c:pt>
                <c:pt idx="804" formatCode="0.0">
                  <c:v>81.399999999999068</c:v>
                </c:pt>
                <c:pt idx="805" formatCode="0.0">
                  <c:v>81.499999999999062</c:v>
                </c:pt>
                <c:pt idx="806" formatCode="0.0">
                  <c:v>81.599999999999056</c:v>
                </c:pt>
                <c:pt idx="807" formatCode="0.0">
                  <c:v>81.699999999999051</c:v>
                </c:pt>
                <c:pt idx="808" formatCode="0.0">
                  <c:v>81.799999999999045</c:v>
                </c:pt>
                <c:pt idx="809" formatCode="0.0">
                  <c:v>81.899999999999039</c:v>
                </c:pt>
                <c:pt idx="810" formatCode="0.0">
                  <c:v>81.999999999999034</c:v>
                </c:pt>
                <c:pt idx="811" formatCode="0.0">
                  <c:v>82.099999999999028</c:v>
                </c:pt>
                <c:pt idx="812" formatCode="0.0">
                  <c:v>82.199999999999022</c:v>
                </c:pt>
                <c:pt idx="813" formatCode="0.0">
                  <c:v>82.299999999999017</c:v>
                </c:pt>
                <c:pt idx="814" formatCode="0.0">
                  <c:v>82.399999999999011</c:v>
                </c:pt>
                <c:pt idx="815" formatCode="0.0">
                  <c:v>82.499999999999005</c:v>
                </c:pt>
                <c:pt idx="816" formatCode="0.0">
                  <c:v>82.599999999999</c:v>
                </c:pt>
                <c:pt idx="817" formatCode="0.0">
                  <c:v>82.699999999998994</c:v>
                </c:pt>
                <c:pt idx="818" formatCode="0.0">
                  <c:v>82.799999999998988</c:v>
                </c:pt>
                <c:pt idx="819" formatCode="0.0">
                  <c:v>82.899999999998983</c:v>
                </c:pt>
                <c:pt idx="820" formatCode="0.0">
                  <c:v>82.999999999998977</c:v>
                </c:pt>
                <c:pt idx="821" formatCode="0.0">
                  <c:v>83.099999999998971</c:v>
                </c:pt>
                <c:pt idx="822" formatCode="0.0">
                  <c:v>83.199999999998965</c:v>
                </c:pt>
                <c:pt idx="823" formatCode="0.0">
                  <c:v>83.29999999999896</c:v>
                </c:pt>
                <c:pt idx="824" formatCode="0.0">
                  <c:v>83.399999999998954</c:v>
                </c:pt>
                <c:pt idx="825" formatCode="0.0">
                  <c:v>83.499999999998948</c:v>
                </c:pt>
                <c:pt idx="826" formatCode="0.0">
                  <c:v>83.599999999998943</c:v>
                </c:pt>
                <c:pt idx="827" formatCode="0.0">
                  <c:v>83.699999999998937</c:v>
                </c:pt>
                <c:pt idx="828" formatCode="0.0">
                  <c:v>83.799999999998931</c:v>
                </c:pt>
                <c:pt idx="829" formatCode="0.0">
                  <c:v>83.899999999998926</c:v>
                </c:pt>
                <c:pt idx="830" formatCode="0.0">
                  <c:v>83.99999999999892</c:v>
                </c:pt>
                <c:pt idx="831" formatCode="0.0">
                  <c:v>84.099999999998914</c:v>
                </c:pt>
                <c:pt idx="832" formatCode="0.0">
                  <c:v>84.199999999998909</c:v>
                </c:pt>
                <c:pt idx="833" formatCode="0.0">
                  <c:v>84.299999999998903</c:v>
                </c:pt>
                <c:pt idx="834" formatCode="0.0">
                  <c:v>84.399999999998897</c:v>
                </c:pt>
                <c:pt idx="835" formatCode="0.0">
                  <c:v>84.499999999998892</c:v>
                </c:pt>
                <c:pt idx="836" formatCode="0.0">
                  <c:v>84.599999999998886</c:v>
                </c:pt>
                <c:pt idx="837" formatCode="0.0">
                  <c:v>84.69999999999888</c:v>
                </c:pt>
                <c:pt idx="838" formatCode="0.0">
                  <c:v>84.799999999998875</c:v>
                </c:pt>
                <c:pt idx="839" formatCode="0.0">
                  <c:v>84.899999999998869</c:v>
                </c:pt>
                <c:pt idx="840" formatCode="0.0">
                  <c:v>84.999999999998863</c:v>
                </c:pt>
                <c:pt idx="841" formatCode="0.0">
                  <c:v>85.099999999998857</c:v>
                </c:pt>
                <c:pt idx="842" formatCode="0.0">
                  <c:v>85.199999999998852</c:v>
                </c:pt>
                <c:pt idx="843" formatCode="0.0">
                  <c:v>85.299999999998846</c:v>
                </c:pt>
                <c:pt idx="844" formatCode="0.0">
                  <c:v>85.39999999999884</c:v>
                </c:pt>
                <c:pt idx="845" formatCode="0.0">
                  <c:v>85.499999999998835</c:v>
                </c:pt>
                <c:pt idx="846" formatCode="0.0">
                  <c:v>85.599999999998829</c:v>
                </c:pt>
                <c:pt idx="847" formatCode="0.0">
                  <c:v>85.699999999998823</c:v>
                </c:pt>
                <c:pt idx="848" formatCode="0.0">
                  <c:v>85.799999999998818</c:v>
                </c:pt>
                <c:pt idx="849" formatCode="0.0">
                  <c:v>85.899999999998812</c:v>
                </c:pt>
                <c:pt idx="850" formatCode="0.0">
                  <c:v>85.999999999998806</c:v>
                </c:pt>
                <c:pt idx="851" formatCode="0.0">
                  <c:v>86.099999999998801</c:v>
                </c:pt>
                <c:pt idx="852" formatCode="0.0">
                  <c:v>86.199999999998795</c:v>
                </c:pt>
                <c:pt idx="853" formatCode="0.0">
                  <c:v>86.299999999998789</c:v>
                </c:pt>
                <c:pt idx="854" formatCode="0.0">
                  <c:v>86.399999999998784</c:v>
                </c:pt>
                <c:pt idx="855" formatCode="0.0">
                  <c:v>86.499999999998778</c:v>
                </c:pt>
                <c:pt idx="856" formatCode="0.0">
                  <c:v>86.599999999998772</c:v>
                </c:pt>
                <c:pt idx="857" formatCode="0.0">
                  <c:v>86.699999999998766</c:v>
                </c:pt>
                <c:pt idx="858" formatCode="0.0">
                  <c:v>86.799999999998761</c:v>
                </c:pt>
                <c:pt idx="859" formatCode="0.0">
                  <c:v>86.899999999998755</c:v>
                </c:pt>
                <c:pt idx="860" formatCode="0.0">
                  <c:v>86.999999999998749</c:v>
                </c:pt>
                <c:pt idx="861" formatCode="0.0">
                  <c:v>87.099999999998744</c:v>
                </c:pt>
                <c:pt idx="862" formatCode="0.0">
                  <c:v>87.199999999998738</c:v>
                </c:pt>
                <c:pt idx="863" formatCode="0.0">
                  <c:v>87.299999999998732</c:v>
                </c:pt>
                <c:pt idx="864" formatCode="0.0">
                  <c:v>87.399999999998727</c:v>
                </c:pt>
                <c:pt idx="865" formatCode="0.0">
                  <c:v>87.499999999998721</c:v>
                </c:pt>
                <c:pt idx="866" formatCode="0.0">
                  <c:v>87.599999999998715</c:v>
                </c:pt>
                <c:pt idx="867" formatCode="0.0">
                  <c:v>87.69999999999871</c:v>
                </c:pt>
                <c:pt idx="868" formatCode="0.0">
                  <c:v>87.799999999998704</c:v>
                </c:pt>
                <c:pt idx="869" formatCode="0.0">
                  <c:v>87.899999999998698</c:v>
                </c:pt>
                <c:pt idx="870" formatCode="0.0">
                  <c:v>87.999999999998693</c:v>
                </c:pt>
                <c:pt idx="871" formatCode="0.0">
                  <c:v>88.099999999998687</c:v>
                </c:pt>
                <c:pt idx="872" formatCode="0.0">
                  <c:v>88.199999999998681</c:v>
                </c:pt>
                <c:pt idx="873" formatCode="0.0">
                  <c:v>88.299999999998676</c:v>
                </c:pt>
                <c:pt idx="874" formatCode="0.0">
                  <c:v>88.39999999999867</c:v>
                </c:pt>
                <c:pt idx="875" formatCode="0.0">
                  <c:v>88.499999999998664</c:v>
                </c:pt>
                <c:pt idx="876" formatCode="0.0">
                  <c:v>88.599999999998658</c:v>
                </c:pt>
                <c:pt idx="877" formatCode="0.0">
                  <c:v>88.699999999998653</c:v>
                </c:pt>
                <c:pt idx="878" formatCode="0.0">
                  <c:v>88.799999999998647</c:v>
                </c:pt>
                <c:pt idx="879" formatCode="0.0">
                  <c:v>88.899999999998641</c:v>
                </c:pt>
                <c:pt idx="880" formatCode="0.0">
                  <c:v>88.999999999998636</c:v>
                </c:pt>
                <c:pt idx="881" formatCode="0.0">
                  <c:v>89.09999999999863</c:v>
                </c:pt>
                <c:pt idx="882" formatCode="0.0">
                  <c:v>89.199999999998624</c:v>
                </c:pt>
                <c:pt idx="883" formatCode="0.0">
                  <c:v>89.299999999998619</c:v>
                </c:pt>
                <c:pt idx="884" formatCode="0.0">
                  <c:v>89.399999999998613</c:v>
                </c:pt>
                <c:pt idx="885" formatCode="0.0">
                  <c:v>89.499999999998607</c:v>
                </c:pt>
                <c:pt idx="886" formatCode="0.0">
                  <c:v>89.599999999998602</c:v>
                </c:pt>
                <c:pt idx="887" formatCode="0.0">
                  <c:v>89.699999999998596</c:v>
                </c:pt>
                <c:pt idx="888" formatCode="0.0">
                  <c:v>89.79999999999859</c:v>
                </c:pt>
                <c:pt idx="889" formatCode="0.0">
                  <c:v>89.899999999998585</c:v>
                </c:pt>
                <c:pt idx="890" formatCode="0.0">
                  <c:v>89.999999999998579</c:v>
                </c:pt>
                <c:pt idx="891" formatCode="0.0">
                  <c:v>90.099999999998573</c:v>
                </c:pt>
                <c:pt idx="892" formatCode="0.0">
                  <c:v>90.199999999998568</c:v>
                </c:pt>
                <c:pt idx="893" formatCode="0.0">
                  <c:v>90.299999999998562</c:v>
                </c:pt>
                <c:pt idx="894" formatCode="0.0">
                  <c:v>90.399999999998556</c:v>
                </c:pt>
                <c:pt idx="895" formatCode="0.0">
                  <c:v>90.49999999999855</c:v>
                </c:pt>
                <c:pt idx="896" formatCode="0.0">
                  <c:v>90.599999999998545</c:v>
                </c:pt>
                <c:pt idx="897" formatCode="0.0">
                  <c:v>90.699999999998539</c:v>
                </c:pt>
                <c:pt idx="898" formatCode="0.0">
                  <c:v>90.799999999998533</c:v>
                </c:pt>
                <c:pt idx="899" formatCode="0.0">
                  <c:v>90.899999999998528</c:v>
                </c:pt>
                <c:pt idx="900" formatCode="0.0">
                  <c:v>90.999999999998522</c:v>
                </c:pt>
                <c:pt idx="901" formatCode="0.0">
                  <c:v>91.099999999998516</c:v>
                </c:pt>
                <c:pt idx="902" formatCode="0.0">
                  <c:v>91.199999999998511</c:v>
                </c:pt>
                <c:pt idx="903" formatCode="0.0">
                  <c:v>91.299999999998505</c:v>
                </c:pt>
                <c:pt idx="904" formatCode="0.0">
                  <c:v>91.399999999998499</c:v>
                </c:pt>
                <c:pt idx="905" formatCode="0.0">
                  <c:v>91.499999999998494</c:v>
                </c:pt>
                <c:pt idx="906" formatCode="0.0">
                  <c:v>91.599999999998488</c:v>
                </c:pt>
                <c:pt idx="907" formatCode="0.0">
                  <c:v>91.699999999998482</c:v>
                </c:pt>
                <c:pt idx="908" formatCode="0.0">
                  <c:v>91.799999999998477</c:v>
                </c:pt>
                <c:pt idx="909" formatCode="0.0">
                  <c:v>91.899999999998471</c:v>
                </c:pt>
                <c:pt idx="910" formatCode="0.0">
                  <c:v>91.999999999998465</c:v>
                </c:pt>
                <c:pt idx="911" formatCode="0.0">
                  <c:v>92.09999999999846</c:v>
                </c:pt>
                <c:pt idx="912" formatCode="0.0">
                  <c:v>92.199999999998454</c:v>
                </c:pt>
                <c:pt idx="913" formatCode="0.0">
                  <c:v>92.299999999998448</c:v>
                </c:pt>
                <c:pt idx="914" formatCode="0.0">
                  <c:v>92.399999999998442</c:v>
                </c:pt>
                <c:pt idx="915" formatCode="0.0">
                  <c:v>92.499999999998437</c:v>
                </c:pt>
                <c:pt idx="916" formatCode="0.0">
                  <c:v>92.599999999998431</c:v>
                </c:pt>
                <c:pt idx="917" formatCode="0.0">
                  <c:v>92.699999999998425</c:v>
                </c:pt>
                <c:pt idx="918" formatCode="0.0">
                  <c:v>92.79999999999842</c:v>
                </c:pt>
                <c:pt idx="919" formatCode="0.0">
                  <c:v>92.899999999998414</c:v>
                </c:pt>
                <c:pt idx="920" formatCode="0.0">
                  <c:v>92.999999999998408</c:v>
                </c:pt>
                <c:pt idx="921" formatCode="0.0">
                  <c:v>93.099999999998403</c:v>
                </c:pt>
                <c:pt idx="922" formatCode="0.0">
                  <c:v>93.199999999998397</c:v>
                </c:pt>
                <c:pt idx="923" formatCode="0.0">
                  <c:v>93.299999999998391</c:v>
                </c:pt>
                <c:pt idx="924" formatCode="0.0">
                  <c:v>93.399999999998386</c:v>
                </c:pt>
                <c:pt idx="925" formatCode="0.0">
                  <c:v>93.49999999999838</c:v>
                </c:pt>
                <c:pt idx="926" formatCode="0.0">
                  <c:v>93.599999999998374</c:v>
                </c:pt>
                <c:pt idx="927" formatCode="0.0">
                  <c:v>93.699999999998369</c:v>
                </c:pt>
                <c:pt idx="928" formatCode="0.0">
                  <c:v>93.799999999998363</c:v>
                </c:pt>
                <c:pt idx="929" formatCode="0.0">
                  <c:v>93.899999999998357</c:v>
                </c:pt>
                <c:pt idx="930" formatCode="0.0">
                  <c:v>93.999999999998352</c:v>
                </c:pt>
                <c:pt idx="931" formatCode="0.0">
                  <c:v>94.099999999998346</c:v>
                </c:pt>
                <c:pt idx="932" formatCode="0.0">
                  <c:v>94.19999999999834</c:v>
                </c:pt>
                <c:pt idx="933" formatCode="0.0">
                  <c:v>94.299999999998334</c:v>
                </c:pt>
                <c:pt idx="934" formatCode="0.0">
                  <c:v>94.399999999998329</c:v>
                </c:pt>
                <c:pt idx="935" formatCode="0.0">
                  <c:v>94.499999999998323</c:v>
                </c:pt>
                <c:pt idx="936" formatCode="0.0">
                  <c:v>94.599999999998317</c:v>
                </c:pt>
                <c:pt idx="937" formatCode="0.0">
                  <c:v>94.699999999998312</c:v>
                </c:pt>
                <c:pt idx="938" formatCode="0.0">
                  <c:v>94.799999999998306</c:v>
                </c:pt>
                <c:pt idx="939" formatCode="0.0">
                  <c:v>94.8999999999983</c:v>
                </c:pt>
                <c:pt idx="940" formatCode="0.0">
                  <c:v>94.999999999998295</c:v>
                </c:pt>
                <c:pt idx="941" formatCode="0.0">
                  <c:v>95.099999999998289</c:v>
                </c:pt>
                <c:pt idx="942" formatCode="0.0">
                  <c:v>95.199999999998283</c:v>
                </c:pt>
                <c:pt idx="943" formatCode="0.0">
                  <c:v>95.299999999998278</c:v>
                </c:pt>
                <c:pt idx="944" formatCode="0.0">
                  <c:v>95.399999999998272</c:v>
                </c:pt>
                <c:pt idx="945" formatCode="0.0">
                  <c:v>95.499999999998266</c:v>
                </c:pt>
                <c:pt idx="946" formatCode="0.0">
                  <c:v>95.599999999998261</c:v>
                </c:pt>
                <c:pt idx="947" formatCode="0.0">
                  <c:v>95.699999999998255</c:v>
                </c:pt>
                <c:pt idx="948" formatCode="0.0">
                  <c:v>95.799999999998249</c:v>
                </c:pt>
                <c:pt idx="949" formatCode="0.0">
                  <c:v>95.899999999998244</c:v>
                </c:pt>
                <c:pt idx="950" formatCode="0.0">
                  <c:v>95.999999999998238</c:v>
                </c:pt>
                <c:pt idx="951" formatCode="0.0">
                  <c:v>96.099999999998232</c:v>
                </c:pt>
                <c:pt idx="952" formatCode="0.0">
                  <c:v>96.199999999998226</c:v>
                </c:pt>
                <c:pt idx="953" formatCode="0.0">
                  <c:v>96.299999999998221</c:v>
                </c:pt>
                <c:pt idx="954" formatCode="0.0">
                  <c:v>96.399999999998215</c:v>
                </c:pt>
                <c:pt idx="955" formatCode="0.0">
                  <c:v>96.499999999998209</c:v>
                </c:pt>
                <c:pt idx="956" formatCode="0.0">
                  <c:v>96.599999999998204</c:v>
                </c:pt>
                <c:pt idx="957" formatCode="0.0">
                  <c:v>96.699999999998198</c:v>
                </c:pt>
                <c:pt idx="958" formatCode="0.0">
                  <c:v>96.799999999998192</c:v>
                </c:pt>
                <c:pt idx="959" formatCode="0.0">
                  <c:v>96.899999999998187</c:v>
                </c:pt>
                <c:pt idx="960" formatCode="0.0">
                  <c:v>96.999999999998181</c:v>
                </c:pt>
                <c:pt idx="961" formatCode="0.0">
                  <c:v>97.099999999998175</c:v>
                </c:pt>
                <c:pt idx="962" formatCode="0.0">
                  <c:v>97.19999999999817</c:v>
                </c:pt>
                <c:pt idx="963" formatCode="0.0">
                  <c:v>97.299999999998164</c:v>
                </c:pt>
                <c:pt idx="964" formatCode="0.0">
                  <c:v>97.399999999998158</c:v>
                </c:pt>
                <c:pt idx="965" formatCode="0.0">
                  <c:v>97.499999999998153</c:v>
                </c:pt>
                <c:pt idx="966" formatCode="0.0">
                  <c:v>97.599999999998147</c:v>
                </c:pt>
                <c:pt idx="967" formatCode="0.0">
                  <c:v>97.699999999998141</c:v>
                </c:pt>
                <c:pt idx="968" formatCode="0.0">
                  <c:v>97.799999999998136</c:v>
                </c:pt>
                <c:pt idx="969" formatCode="0.0">
                  <c:v>97.89999999999813</c:v>
                </c:pt>
                <c:pt idx="970" formatCode="0.0">
                  <c:v>97.999999999998124</c:v>
                </c:pt>
                <c:pt idx="971" formatCode="0.0">
                  <c:v>98.099999999998118</c:v>
                </c:pt>
                <c:pt idx="972" formatCode="0.0">
                  <c:v>98.199999999998113</c:v>
                </c:pt>
                <c:pt idx="973" formatCode="0.0">
                  <c:v>98.299999999998107</c:v>
                </c:pt>
                <c:pt idx="974" formatCode="0.0">
                  <c:v>98.399999999998101</c:v>
                </c:pt>
                <c:pt idx="975" formatCode="0.0">
                  <c:v>98.499999999998096</c:v>
                </c:pt>
                <c:pt idx="976" formatCode="0.0">
                  <c:v>98.59999999999809</c:v>
                </c:pt>
                <c:pt idx="977" formatCode="0.0">
                  <c:v>98.699999999998084</c:v>
                </c:pt>
                <c:pt idx="978" formatCode="0.0">
                  <c:v>98.799999999998079</c:v>
                </c:pt>
                <c:pt idx="979" formatCode="0.0">
                  <c:v>98.899999999998073</c:v>
                </c:pt>
                <c:pt idx="980" formatCode="0.0">
                  <c:v>98.999999999998067</c:v>
                </c:pt>
                <c:pt idx="981" formatCode="0.0">
                  <c:v>99.099999999998062</c:v>
                </c:pt>
                <c:pt idx="982" formatCode="0.0">
                  <c:v>99.199999999998056</c:v>
                </c:pt>
                <c:pt idx="983" formatCode="0.0">
                  <c:v>99.29999999999805</c:v>
                </c:pt>
                <c:pt idx="984" formatCode="0.0">
                  <c:v>99.399999999998045</c:v>
                </c:pt>
                <c:pt idx="985" formatCode="0.0">
                  <c:v>99.499999999998039</c:v>
                </c:pt>
                <c:pt idx="986" formatCode="0.0">
                  <c:v>99.599999999998033</c:v>
                </c:pt>
                <c:pt idx="987" formatCode="0.0">
                  <c:v>99.699999999998028</c:v>
                </c:pt>
                <c:pt idx="988" formatCode="0.0">
                  <c:v>99.799999999998022</c:v>
                </c:pt>
                <c:pt idx="989" formatCode="0.0">
                  <c:v>99.899999999998016</c:v>
                </c:pt>
                <c:pt idx="990" formatCode="0.0">
                  <c:v>99.99999999999801</c:v>
                </c:pt>
                <c:pt idx="991" formatCode="0.0">
                  <c:v>100.099999999998</c:v>
                </c:pt>
                <c:pt idx="992" formatCode="0.0">
                  <c:v>100.199999999998</c:v>
                </c:pt>
                <c:pt idx="993" formatCode="0.0">
                  <c:v>100.29999999999799</c:v>
                </c:pt>
                <c:pt idx="994" formatCode="0.0">
                  <c:v>100.39999999999799</c:v>
                </c:pt>
                <c:pt idx="995" formatCode="0.0">
                  <c:v>100.49999999999798</c:v>
                </c:pt>
                <c:pt idx="996" formatCode="0.0">
                  <c:v>100.59999999999798</c:v>
                </c:pt>
                <c:pt idx="997" formatCode="0.0">
                  <c:v>100.69999999999797</c:v>
                </c:pt>
                <c:pt idx="998" formatCode="0.0">
                  <c:v>100.79999999999797</c:v>
                </c:pt>
                <c:pt idx="999" formatCode="0.0">
                  <c:v>100.89999999999796</c:v>
                </c:pt>
                <c:pt idx="1000" formatCode="0.0">
                  <c:v>100.99999999999795</c:v>
                </c:pt>
                <c:pt idx="1001" formatCode="0.0">
                  <c:v>101.09999999999795</c:v>
                </c:pt>
                <c:pt idx="1002" formatCode="0.0">
                  <c:v>101.19999999999794</c:v>
                </c:pt>
                <c:pt idx="1003" formatCode="0.0">
                  <c:v>101.29999999999794</c:v>
                </c:pt>
                <c:pt idx="1004" formatCode="0.0">
                  <c:v>101.39999999999793</c:v>
                </c:pt>
                <c:pt idx="1005" formatCode="0.0">
                  <c:v>101.49999999999793</c:v>
                </c:pt>
                <c:pt idx="1006" formatCode="0.0">
                  <c:v>101.59999999999792</c:v>
                </c:pt>
                <c:pt idx="1007" formatCode="0.0">
                  <c:v>101.69999999999791</c:v>
                </c:pt>
                <c:pt idx="1008" formatCode="0.0">
                  <c:v>101.79999999999791</c:v>
                </c:pt>
                <c:pt idx="1009" formatCode="0.0">
                  <c:v>101.8999999999979</c:v>
                </c:pt>
                <c:pt idx="1010" formatCode="0.0">
                  <c:v>101.9999999999979</c:v>
                </c:pt>
                <c:pt idx="1011" formatCode="0.0">
                  <c:v>102.09999999999789</c:v>
                </c:pt>
                <c:pt idx="1012" formatCode="0.0">
                  <c:v>102.19999999999789</c:v>
                </c:pt>
                <c:pt idx="1013" formatCode="0.0">
                  <c:v>102.29999999999788</c:v>
                </c:pt>
                <c:pt idx="1014" formatCode="0.0">
                  <c:v>102.39999999999787</c:v>
                </c:pt>
                <c:pt idx="1015" formatCode="0.0">
                  <c:v>102.49999999999787</c:v>
                </c:pt>
                <c:pt idx="1016" formatCode="0.0">
                  <c:v>102.59999999999786</c:v>
                </c:pt>
                <c:pt idx="1017" formatCode="0.0">
                  <c:v>102.69999999999786</c:v>
                </c:pt>
                <c:pt idx="1018" formatCode="0.0">
                  <c:v>102.79999999999785</c:v>
                </c:pt>
                <c:pt idx="1019" formatCode="0.0">
                  <c:v>102.89999999999785</c:v>
                </c:pt>
                <c:pt idx="1020" formatCode="0.0">
                  <c:v>102.99999999999784</c:v>
                </c:pt>
                <c:pt idx="1021" formatCode="0.0">
                  <c:v>103.09999999999783</c:v>
                </c:pt>
                <c:pt idx="1022" formatCode="0.0">
                  <c:v>103.19999999999783</c:v>
                </c:pt>
                <c:pt idx="1023" formatCode="0.0">
                  <c:v>103.29999999999782</c:v>
                </c:pt>
                <c:pt idx="1024" formatCode="0.0">
                  <c:v>103.39999999999782</c:v>
                </c:pt>
                <c:pt idx="1025" formatCode="0.0">
                  <c:v>103.49999999999781</c:v>
                </c:pt>
                <c:pt idx="1026" formatCode="0.0">
                  <c:v>103.59999999999781</c:v>
                </c:pt>
                <c:pt idx="1027" formatCode="0.0">
                  <c:v>103.6999999999978</c:v>
                </c:pt>
                <c:pt idx="1028" formatCode="0.0">
                  <c:v>103.79999999999779</c:v>
                </c:pt>
                <c:pt idx="1029" formatCode="0.0">
                  <c:v>103.89999999999779</c:v>
                </c:pt>
                <c:pt idx="1030" formatCode="0.0">
                  <c:v>103.99999999999778</c:v>
                </c:pt>
                <c:pt idx="1031" formatCode="0.0">
                  <c:v>104.09999999999778</c:v>
                </c:pt>
                <c:pt idx="1032" formatCode="0.0">
                  <c:v>104.19999999999777</c:v>
                </c:pt>
                <c:pt idx="1033" formatCode="0.0">
                  <c:v>104.29999999999777</c:v>
                </c:pt>
                <c:pt idx="1034" formatCode="0.0">
                  <c:v>104.39999999999776</c:v>
                </c:pt>
                <c:pt idx="1035" formatCode="0.0">
                  <c:v>104.49999999999775</c:v>
                </c:pt>
                <c:pt idx="1036" formatCode="0.0">
                  <c:v>104.59999999999775</c:v>
                </c:pt>
                <c:pt idx="1037" formatCode="0.0">
                  <c:v>104.69999999999774</c:v>
                </c:pt>
                <c:pt idx="1038" formatCode="0.0">
                  <c:v>104.79999999999774</c:v>
                </c:pt>
                <c:pt idx="1039" formatCode="0.0">
                  <c:v>104.89999999999773</c:v>
                </c:pt>
                <c:pt idx="1040" formatCode="0.0">
                  <c:v>104.99999999999773</c:v>
                </c:pt>
                <c:pt idx="1041" formatCode="0.0">
                  <c:v>105.09999999999772</c:v>
                </c:pt>
                <c:pt idx="1042" formatCode="0.0">
                  <c:v>105.19999999999771</c:v>
                </c:pt>
                <c:pt idx="1043" formatCode="0.0">
                  <c:v>105.29999999999771</c:v>
                </c:pt>
                <c:pt idx="1044" formatCode="0.0">
                  <c:v>105.3999999999977</c:v>
                </c:pt>
                <c:pt idx="1045" formatCode="0.0">
                  <c:v>105.4999999999977</c:v>
                </c:pt>
                <c:pt idx="1046" formatCode="0.0">
                  <c:v>105.59999999999769</c:v>
                </c:pt>
                <c:pt idx="1047" formatCode="0.0">
                  <c:v>105.69999999999769</c:v>
                </c:pt>
                <c:pt idx="1048" formatCode="0.0">
                  <c:v>105.79999999999768</c:v>
                </c:pt>
                <c:pt idx="1049" formatCode="0.0">
                  <c:v>105.89999999999768</c:v>
                </c:pt>
                <c:pt idx="1050" formatCode="0.0">
                  <c:v>105.99999999999767</c:v>
                </c:pt>
                <c:pt idx="1051" formatCode="0.0">
                  <c:v>106.09999999999766</c:v>
                </c:pt>
                <c:pt idx="1052" formatCode="0.0">
                  <c:v>106.19999999999766</c:v>
                </c:pt>
                <c:pt idx="1053" formatCode="0.0">
                  <c:v>106.29999999999765</c:v>
                </c:pt>
                <c:pt idx="1054" formatCode="0.0">
                  <c:v>106.39999999999765</c:v>
                </c:pt>
                <c:pt idx="1055" formatCode="0.0">
                  <c:v>106.49999999999764</c:v>
                </c:pt>
                <c:pt idx="1056" formatCode="0.0">
                  <c:v>106.59999999999764</c:v>
                </c:pt>
                <c:pt idx="1057" formatCode="0.0">
                  <c:v>106.69999999999763</c:v>
                </c:pt>
                <c:pt idx="1058" formatCode="0.0">
                  <c:v>106.79999999999762</c:v>
                </c:pt>
                <c:pt idx="1059" formatCode="0.0">
                  <c:v>106.89999999999762</c:v>
                </c:pt>
                <c:pt idx="1060" formatCode="0.0">
                  <c:v>106.99999999999761</c:v>
                </c:pt>
                <c:pt idx="1061" formatCode="0.0">
                  <c:v>107.09999999999761</c:v>
                </c:pt>
                <c:pt idx="1062" formatCode="0.0">
                  <c:v>107.1999999999976</c:v>
                </c:pt>
                <c:pt idx="1063" formatCode="0.0">
                  <c:v>107.2999999999976</c:v>
                </c:pt>
                <c:pt idx="1064" formatCode="0.0">
                  <c:v>107.39999999999759</c:v>
                </c:pt>
                <c:pt idx="1065" formatCode="0.0">
                  <c:v>107.49999999999758</c:v>
                </c:pt>
                <c:pt idx="1066" formatCode="0.0">
                  <c:v>107.59999999999758</c:v>
                </c:pt>
                <c:pt idx="1067" formatCode="0.0">
                  <c:v>107.69999999999757</c:v>
                </c:pt>
                <c:pt idx="1068" formatCode="0.0">
                  <c:v>107.79999999999757</c:v>
                </c:pt>
                <c:pt idx="1069" formatCode="0.0">
                  <c:v>107.89999999999756</c:v>
                </c:pt>
                <c:pt idx="1070" formatCode="0.0">
                  <c:v>107.99999999999756</c:v>
                </c:pt>
                <c:pt idx="1071" formatCode="0.0">
                  <c:v>108.09999999999755</c:v>
                </c:pt>
                <c:pt idx="1072" formatCode="0.0">
                  <c:v>108.19999999999754</c:v>
                </c:pt>
                <c:pt idx="1073" formatCode="0.0">
                  <c:v>108.29999999999754</c:v>
                </c:pt>
                <c:pt idx="1074" formatCode="0.0">
                  <c:v>108.39999999999753</c:v>
                </c:pt>
                <c:pt idx="1075" formatCode="0.0">
                  <c:v>108.49999999999753</c:v>
                </c:pt>
                <c:pt idx="1076" formatCode="0.0">
                  <c:v>108.59999999999752</c:v>
                </c:pt>
                <c:pt idx="1077" formatCode="0.0">
                  <c:v>108.69999999999752</c:v>
                </c:pt>
                <c:pt idx="1078" formatCode="0.0">
                  <c:v>108.79999999999751</c:v>
                </c:pt>
                <c:pt idx="1079" formatCode="0.0">
                  <c:v>108.8999999999975</c:v>
                </c:pt>
                <c:pt idx="1080" formatCode="0.0">
                  <c:v>108.9999999999975</c:v>
                </c:pt>
                <c:pt idx="1081" formatCode="0.0">
                  <c:v>109.09999999999749</c:v>
                </c:pt>
                <c:pt idx="1082" formatCode="0.0">
                  <c:v>109.19999999999749</c:v>
                </c:pt>
                <c:pt idx="1083" formatCode="0.0">
                  <c:v>109.29999999999748</c:v>
                </c:pt>
                <c:pt idx="1084" formatCode="0.0">
                  <c:v>109.39999999999748</c:v>
                </c:pt>
                <c:pt idx="1085" formatCode="0.0">
                  <c:v>109.49999999999747</c:v>
                </c:pt>
                <c:pt idx="1086" formatCode="0.0">
                  <c:v>109.59999999999746</c:v>
                </c:pt>
                <c:pt idx="1087" formatCode="0.0">
                  <c:v>109.69999999999746</c:v>
                </c:pt>
                <c:pt idx="1088" formatCode="0.0">
                  <c:v>109.79999999999745</c:v>
                </c:pt>
                <c:pt idx="1089" formatCode="0.0">
                  <c:v>109.89999999999745</c:v>
                </c:pt>
                <c:pt idx="1090" formatCode="0.0">
                  <c:v>109.99999999999744</c:v>
                </c:pt>
                <c:pt idx="1091" formatCode="0.0">
                  <c:v>110.09999999999744</c:v>
                </c:pt>
                <c:pt idx="1092" formatCode="0.0">
                  <c:v>110.19999999999743</c:v>
                </c:pt>
                <c:pt idx="1093" formatCode="0.0">
                  <c:v>110.29999999999742</c:v>
                </c:pt>
                <c:pt idx="1094" formatCode="0.0">
                  <c:v>110.39999999999742</c:v>
                </c:pt>
                <c:pt idx="1095" formatCode="0.0">
                  <c:v>110.49999999999741</c:v>
                </c:pt>
                <c:pt idx="1096" formatCode="0.0">
                  <c:v>110.59999999999741</c:v>
                </c:pt>
                <c:pt idx="1097" formatCode="0.0">
                  <c:v>110.6999999999974</c:v>
                </c:pt>
                <c:pt idx="1098" formatCode="0.0">
                  <c:v>110.7999999999974</c:v>
                </c:pt>
                <c:pt idx="1099" formatCode="0.0">
                  <c:v>110.89999999999739</c:v>
                </c:pt>
                <c:pt idx="1100" formatCode="0.0">
                  <c:v>110.99999999999739</c:v>
                </c:pt>
                <c:pt idx="1101" formatCode="0.0">
                  <c:v>111.09999999999738</c:v>
                </c:pt>
                <c:pt idx="1102" formatCode="0.0">
                  <c:v>111.19999999999737</c:v>
                </c:pt>
                <c:pt idx="1103" formatCode="0.0">
                  <c:v>111.29999999999737</c:v>
                </c:pt>
                <c:pt idx="1104" formatCode="0.0">
                  <c:v>111.39999999999736</c:v>
                </c:pt>
                <c:pt idx="1105" formatCode="0.0">
                  <c:v>111.49999999999736</c:v>
                </c:pt>
                <c:pt idx="1106" formatCode="0.0">
                  <c:v>111.59999999999735</c:v>
                </c:pt>
                <c:pt idx="1107" formatCode="0.0">
                  <c:v>111.69999999999735</c:v>
                </c:pt>
                <c:pt idx="1108" formatCode="0.0">
                  <c:v>111.79999999999734</c:v>
                </c:pt>
                <c:pt idx="1109" formatCode="0.0">
                  <c:v>111.89999999999733</c:v>
                </c:pt>
                <c:pt idx="1110" formatCode="0.0">
                  <c:v>111.99999999999733</c:v>
                </c:pt>
                <c:pt idx="1111" formatCode="0.0">
                  <c:v>112.09999999999732</c:v>
                </c:pt>
                <c:pt idx="1112" formatCode="0.0">
                  <c:v>112.19999999999732</c:v>
                </c:pt>
                <c:pt idx="1113" formatCode="0.0">
                  <c:v>112.29999999999731</c:v>
                </c:pt>
                <c:pt idx="1114" formatCode="0.0">
                  <c:v>112.39999999999731</c:v>
                </c:pt>
                <c:pt idx="1115" formatCode="0.0">
                  <c:v>112.4999999999973</c:v>
                </c:pt>
                <c:pt idx="1116" formatCode="0.0">
                  <c:v>112.59999999999729</c:v>
                </c:pt>
                <c:pt idx="1117" formatCode="0.0">
                  <c:v>112.69999999999729</c:v>
                </c:pt>
                <c:pt idx="1118" formatCode="0.0">
                  <c:v>112.79999999999728</c:v>
                </c:pt>
                <c:pt idx="1119" formatCode="0.0">
                  <c:v>112.89999999999728</c:v>
                </c:pt>
                <c:pt idx="1120" formatCode="0.0">
                  <c:v>112.99999999999727</c:v>
                </c:pt>
                <c:pt idx="1121" formatCode="0.0">
                  <c:v>113.09999999999727</c:v>
                </c:pt>
                <c:pt idx="1122" formatCode="0.0">
                  <c:v>113.19999999999726</c:v>
                </c:pt>
                <c:pt idx="1123" formatCode="0.0">
                  <c:v>113.29999999999725</c:v>
                </c:pt>
                <c:pt idx="1124" formatCode="0.0">
                  <c:v>113.39999999999725</c:v>
                </c:pt>
                <c:pt idx="1125" formatCode="0.0">
                  <c:v>113.49999999999724</c:v>
                </c:pt>
                <c:pt idx="1126" formatCode="0.0">
                  <c:v>113.59999999999724</c:v>
                </c:pt>
                <c:pt idx="1127" formatCode="0.0">
                  <c:v>113.69999999999723</c:v>
                </c:pt>
                <c:pt idx="1128" formatCode="0.0">
                  <c:v>113.79999999999723</c:v>
                </c:pt>
                <c:pt idx="1129" formatCode="0.0">
                  <c:v>113.89999999999722</c:v>
                </c:pt>
                <c:pt idx="1130" formatCode="0.0">
                  <c:v>113.99999999999721</c:v>
                </c:pt>
                <c:pt idx="1131" formatCode="0.0">
                  <c:v>114.09999999999721</c:v>
                </c:pt>
                <c:pt idx="1132" formatCode="0.0">
                  <c:v>114.1999999999972</c:v>
                </c:pt>
                <c:pt idx="1133" formatCode="0.0">
                  <c:v>114.2999999999972</c:v>
                </c:pt>
                <c:pt idx="1134" formatCode="0.0">
                  <c:v>114.39999999999719</c:v>
                </c:pt>
                <c:pt idx="1135" formatCode="0.0">
                  <c:v>114.49999999999719</c:v>
                </c:pt>
                <c:pt idx="1136" formatCode="0.0">
                  <c:v>114.59999999999718</c:v>
                </c:pt>
                <c:pt idx="1137" formatCode="0.0">
                  <c:v>114.69999999999717</c:v>
                </c:pt>
                <c:pt idx="1138" formatCode="0.0">
                  <c:v>114.79999999999717</c:v>
                </c:pt>
                <c:pt idx="1139" formatCode="0.0">
                  <c:v>114.89999999999716</c:v>
                </c:pt>
                <c:pt idx="1140" formatCode="0.0">
                  <c:v>114.99999999999716</c:v>
                </c:pt>
                <c:pt idx="1141" formatCode="0.0">
                  <c:v>115.09999999999715</c:v>
                </c:pt>
                <c:pt idx="1142" formatCode="0.0">
                  <c:v>115.19999999999715</c:v>
                </c:pt>
                <c:pt idx="1143" formatCode="0.0">
                  <c:v>115.29999999999714</c:v>
                </c:pt>
                <c:pt idx="1144" formatCode="0.0">
                  <c:v>115.39999999999714</c:v>
                </c:pt>
                <c:pt idx="1145" formatCode="0.0">
                  <c:v>115.49999999999713</c:v>
                </c:pt>
                <c:pt idx="1146" formatCode="0.0">
                  <c:v>115.59999999999712</c:v>
                </c:pt>
                <c:pt idx="1147" formatCode="0.0">
                  <c:v>115.69999999999712</c:v>
                </c:pt>
                <c:pt idx="1148" formatCode="0.0">
                  <c:v>115.79999999999711</c:v>
                </c:pt>
                <c:pt idx="1149" formatCode="0.0">
                  <c:v>115.89999999999711</c:v>
                </c:pt>
                <c:pt idx="1150" formatCode="0.0">
                  <c:v>115.9999999999971</c:v>
                </c:pt>
                <c:pt idx="1151" formatCode="0.0">
                  <c:v>116.0999999999971</c:v>
                </c:pt>
                <c:pt idx="1152" formatCode="0.0">
                  <c:v>116.19999999999709</c:v>
                </c:pt>
                <c:pt idx="1153" formatCode="0.0">
                  <c:v>116.29999999999708</c:v>
                </c:pt>
                <c:pt idx="1154" formatCode="0.0">
                  <c:v>116.39999999999708</c:v>
                </c:pt>
                <c:pt idx="1155" formatCode="0.0">
                  <c:v>116.49999999999707</c:v>
                </c:pt>
                <c:pt idx="1156" formatCode="0.0">
                  <c:v>116.59999999999707</c:v>
                </c:pt>
                <c:pt idx="1157" formatCode="0.0">
                  <c:v>116.69999999999706</c:v>
                </c:pt>
                <c:pt idx="1158" formatCode="0.0">
                  <c:v>116.79999999999706</c:v>
                </c:pt>
                <c:pt idx="1159" formatCode="0.0">
                  <c:v>116.89999999999705</c:v>
                </c:pt>
                <c:pt idx="1160" formatCode="0.0">
                  <c:v>116.99999999999704</c:v>
                </c:pt>
                <c:pt idx="1161" formatCode="0.0">
                  <c:v>117.09999999999704</c:v>
                </c:pt>
                <c:pt idx="1162" formatCode="0.0">
                  <c:v>117.19999999999703</c:v>
                </c:pt>
                <c:pt idx="1163" formatCode="0.0">
                  <c:v>117.29999999999703</c:v>
                </c:pt>
                <c:pt idx="1164" formatCode="0.0">
                  <c:v>117.39999999999702</c:v>
                </c:pt>
                <c:pt idx="1165" formatCode="0.0">
                  <c:v>117.49999999999702</c:v>
                </c:pt>
                <c:pt idx="1166" formatCode="0.0">
                  <c:v>117.59999999999701</c:v>
                </c:pt>
                <c:pt idx="1167" formatCode="0.0">
                  <c:v>117.699999999997</c:v>
                </c:pt>
                <c:pt idx="1168" formatCode="0.0">
                  <c:v>117.799999999997</c:v>
                </c:pt>
                <c:pt idx="1169" formatCode="0.0">
                  <c:v>117.89999999999699</c:v>
                </c:pt>
                <c:pt idx="1170" formatCode="0.0">
                  <c:v>117.99999999999699</c:v>
                </c:pt>
                <c:pt idx="1171" formatCode="0.0">
                  <c:v>118.09999999999698</c:v>
                </c:pt>
                <c:pt idx="1172" formatCode="0.0">
                  <c:v>118.19999999999698</c:v>
                </c:pt>
                <c:pt idx="1173" formatCode="0.0">
                  <c:v>118.29999999999697</c:v>
                </c:pt>
                <c:pt idx="1174" formatCode="0.0">
                  <c:v>118.39999999999696</c:v>
                </c:pt>
                <c:pt idx="1175" formatCode="0.0">
                  <c:v>118.49999999999696</c:v>
                </c:pt>
                <c:pt idx="1176" formatCode="0.0">
                  <c:v>118.59999999999695</c:v>
                </c:pt>
                <c:pt idx="1177" formatCode="0.0">
                  <c:v>118.69999999999695</c:v>
                </c:pt>
                <c:pt idx="1178" formatCode="0.0">
                  <c:v>118.79999999999694</c:v>
                </c:pt>
                <c:pt idx="1179" formatCode="0.0">
                  <c:v>118.89999999999694</c:v>
                </c:pt>
                <c:pt idx="1180" formatCode="0.0">
                  <c:v>118.99999999999693</c:v>
                </c:pt>
                <c:pt idx="1181" formatCode="0.0">
                  <c:v>119.09999999999692</c:v>
                </c:pt>
                <c:pt idx="1182" formatCode="0.0">
                  <c:v>119.19999999999692</c:v>
                </c:pt>
                <c:pt idx="1183" formatCode="0.0">
                  <c:v>119.29999999999691</c:v>
                </c:pt>
                <c:pt idx="1184" formatCode="0.0">
                  <c:v>119.39999999999691</c:v>
                </c:pt>
                <c:pt idx="1185" formatCode="0.0">
                  <c:v>119.4999999999969</c:v>
                </c:pt>
                <c:pt idx="1186" formatCode="0.0">
                  <c:v>119.5999999999969</c:v>
                </c:pt>
                <c:pt idx="1187" formatCode="0.0">
                  <c:v>119.69999999999689</c:v>
                </c:pt>
                <c:pt idx="1188" formatCode="0.0">
                  <c:v>119.79999999999688</c:v>
                </c:pt>
                <c:pt idx="1189" formatCode="0.0">
                  <c:v>119.89999999999688</c:v>
                </c:pt>
                <c:pt idx="1190" formatCode="0.0">
                  <c:v>119.99999999999687</c:v>
                </c:pt>
              </c:numCache>
            </c:numRef>
          </c:xVal>
          <c:yVal>
            <c:numRef>
              <c:f>'Tsky Data'!$E$6:$E$1196</c:f>
              <c:numCache>
                <c:formatCode>General</c:formatCode>
                <c:ptCount val="1191"/>
                <c:pt idx="0">
                  <c:v>4.4000000000000004</c:v>
                </c:pt>
                <c:pt idx="1">
                  <c:v>4.4000000000000004</c:v>
                </c:pt>
                <c:pt idx="2">
                  <c:v>4.4000000000000004</c:v>
                </c:pt>
                <c:pt idx="3">
                  <c:v>4.4000000000000004</c:v>
                </c:pt>
                <c:pt idx="4">
                  <c:v>4.5</c:v>
                </c:pt>
                <c:pt idx="5">
                  <c:v>4.5</c:v>
                </c:pt>
                <c:pt idx="6">
                  <c:v>4.5</c:v>
                </c:pt>
                <c:pt idx="7">
                  <c:v>4.5</c:v>
                </c:pt>
                <c:pt idx="8">
                  <c:v>4.5</c:v>
                </c:pt>
                <c:pt idx="9">
                  <c:v>4.5</c:v>
                </c:pt>
                <c:pt idx="10">
                  <c:v>4.5</c:v>
                </c:pt>
                <c:pt idx="11">
                  <c:v>4.5</c:v>
                </c:pt>
                <c:pt idx="12">
                  <c:v>4.5</c:v>
                </c:pt>
                <c:pt idx="13">
                  <c:v>4.5</c:v>
                </c:pt>
                <c:pt idx="14">
                  <c:v>4.5</c:v>
                </c:pt>
                <c:pt idx="15">
                  <c:v>4.5</c:v>
                </c:pt>
                <c:pt idx="16">
                  <c:v>4.5</c:v>
                </c:pt>
                <c:pt idx="17">
                  <c:v>4.5999999999999996</c:v>
                </c:pt>
                <c:pt idx="18">
                  <c:v>4.5999999999999996</c:v>
                </c:pt>
                <c:pt idx="19">
                  <c:v>4.5999999999999996</c:v>
                </c:pt>
                <c:pt idx="20">
                  <c:v>4.5999999999999996</c:v>
                </c:pt>
                <c:pt idx="21">
                  <c:v>4.5999999999999996</c:v>
                </c:pt>
                <c:pt idx="22">
                  <c:v>4.5999999999999996</c:v>
                </c:pt>
                <c:pt idx="23">
                  <c:v>4.5999999999999996</c:v>
                </c:pt>
                <c:pt idx="24">
                  <c:v>4.5999999999999996</c:v>
                </c:pt>
                <c:pt idx="25">
                  <c:v>4.5999999999999996</c:v>
                </c:pt>
                <c:pt idx="26">
                  <c:v>4.5999999999999996</c:v>
                </c:pt>
                <c:pt idx="27">
                  <c:v>4.5999999999999996</c:v>
                </c:pt>
                <c:pt idx="28">
                  <c:v>4.5999999999999996</c:v>
                </c:pt>
                <c:pt idx="29">
                  <c:v>4.5999999999999996</c:v>
                </c:pt>
                <c:pt idx="30">
                  <c:v>4.5999999999999996</c:v>
                </c:pt>
                <c:pt idx="31">
                  <c:v>4.5999999999999996</c:v>
                </c:pt>
                <c:pt idx="32">
                  <c:v>4.5999999999999996</c:v>
                </c:pt>
                <c:pt idx="33">
                  <c:v>4.5999999999999996</c:v>
                </c:pt>
                <c:pt idx="34">
                  <c:v>4.5999999999999996</c:v>
                </c:pt>
                <c:pt idx="35">
                  <c:v>4.5999999999999996</c:v>
                </c:pt>
                <c:pt idx="36">
                  <c:v>4.5999999999999996</c:v>
                </c:pt>
                <c:pt idx="37">
                  <c:v>4.5999999999999996</c:v>
                </c:pt>
                <c:pt idx="38">
                  <c:v>4.5999999999999996</c:v>
                </c:pt>
                <c:pt idx="39">
                  <c:v>4.5999999999999996</c:v>
                </c:pt>
                <c:pt idx="40">
                  <c:v>4.5999999999999996</c:v>
                </c:pt>
                <c:pt idx="41">
                  <c:v>4.5999999999999996</c:v>
                </c:pt>
                <c:pt idx="42">
                  <c:v>4.5999999999999996</c:v>
                </c:pt>
                <c:pt idx="43">
                  <c:v>4.5999999999999996</c:v>
                </c:pt>
                <c:pt idx="44">
                  <c:v>4.5999999999999996</c:v>
                </c:pt>
                <c:pt idx="45">
                  <c:v>4.5999999999999996</c:v>
                </c:pt>
                <c:pt idx="46">
                  <c:v>4.5999999999999996</c:v>
                </c:pt>
                <c:pt idx="47">
                  <c:v>4.5999999999999996</c:v>
                </c:pt>
                <c:pt idx="48">
                  <c:v>4.5999999999999996</c:v>
                </c:pt>
                <c:pt idx="49">
                  <c:v>4.5999999999999996</c:v>
                </c:pt>
                <c:pt idx="50">
                  <c:v>4.5999999999999996</c:v>
                </c:pt>
                <c:pt idx="51">
                  <c:v>4.7</c:v>
                </c:pt>
                <c:pt idx="52">
                  <c:v>4.7</c:v>
                </c:pt>
                <c:pt idx="53">
                  <c:v>4.7</c:v>
                </c:pt>
                <c:pt idx="54">
                  <c:v>4.7</c:v>
                </c:pt>
                <c:pt idx="55">
                  <c:v>4.7</c:v>
                </c:pt>
                <c:pt idx="56">
                  <c:v>4.7</c:v>
                </c:pt>
                <c:pt idx="57">
                  <c:v>4.7</c:v>
                </c:pt>
                <c:pt idx="58">
                  <c:v>4.7</c:v>
                </c:pt>
                <c:pt idx="59">
                  <c:v>4.7</c:v>
                </c:pt>
                <c:pt idx="60">
                  <c:v>4.7</c:v>
                </c:pt>
                <c:pt idx="61">
                  <c:v>4.7</c:v>
                </c:pt>
                <c:pt idx="62">
                  <c:v>4.7</c:v>
                </c:pt>
                <c:pt idx="63">
                  <c:v>4.7</c:v>
                </c:pt>
                <c:pt idx="64">
                  <c:v>4.7</c:v>
                </c:pt>
                <c:pt idx="65">
                  <c:v>4.7</c:v>
                </c:pt>
                <c:pt idx="66">
                  <c:v>4.7</c:v>
                </c:pt>
                <c:pt idx="67">
                  <c:v>4.7</c:v>
                </c:pt>
                <c:pt idx="68">
                  <c:v>4.7</c:v>
                </c:pt>
                <c:pt idx="69">
                  <c:v>4.7</c:v>
                </c:pt>
                <c:pt idx="70">
                  <c:v>4.7</c:v>
                </c:pt>
                <c:pt idx="71">
                  <c:v>4.7</c:v>
                </c:pt>
                <c:pt idx="72">
                  <c:v>4.7</c:v>
                </c:pt>
                <c:pt idx="73">
                  <c:v>4.7</c:v>
                </c:pt>
                <c:pt idx="74">
                  <c:v>4.7</c:v>
                </c:pt>
                <c:pt idx="75">
                  <c:v>4.7</c:v>
                </c:pt>
                <c:pt idx="76">
                  <c:v>4.8</c:v>
                </c:pt>
                <c:pt idx="77">
                  <c:v>4.8</c:v>
                </c:pt>
                <c:pt idx="78">
                  <c:v>4.8</c:v>
                </c:pt>
                <c:pt idx="79">
                  <c:v>4.8</c:v>
                </c:pt>
                <c:pt idx="80">
                  <c:v>4.8</c:v>
                </c:pt>
                <c:pt idx="81">
                  <c:v>4.8</c:v>
                </c:pt>
                <c:pt idx="82">
                  <c:v>4.8</c:v>
                </c:pt>
                <c:pt idx="83">
                  <c:v>4.8</c:v>
                </c:pt>
                <c:pt idx="84">
                  <c:v>4.8</c:v>
                </c:pt>
                <c:pt idx="85">
                  <c:v>4.8</c:v>
                </c:pt>
                <c:pt idx="86">
                  <c:v>4.8</c:v>
                </c:pt>
                <c:pt idx="87">
                  <c:v>4.8</c:v>
                </c:pt>
                <c:pt idx="88">
                  <c:v>4.8</c:v>
                </c:pt>
                <c:pt idx="89">
                  <c:v>4.8</c:v>
                </c:pt>
                <c:pt idx="90">
                  <c:v>4.8</c:v>
                </c:pt>
                <c:pt idx="91">
                  <c:v>4.8</c:v>
                </c:pt>
                <c:pt idx="92">
                  <c:v>4.8</c:v>
                </c:pt>
                <c:pt idx="93">
                  <c:v>4.8</c:v>
                </c:pt>
                <c:pt idx="94">
                  <c:v>4.8</c:v>
                </c:pt>
                <c:pt idx="95">
                  <c:v>4.9000000000000004</c:v>
                </c:pt>
                <c:pt idx="96">
                  <c:v>4.9000000000000004</c:v>
                </c:pt>
                <c:pt idx="97">
                  <c:v>4.9000000000000004</c:v>
                </c:pt>
                <c:pt idx="98">
                  <c:v>4.9000000000000004</c:v>
                </c:pt>
                <c:pt idx="99">
                  <c:v>4.9000000000000004</c:v>
                </c:pt>
                <c:pt idx="100">
                  <c:v>4.9000000000000004</c:v>
                </c:pt>
                <c:pt idx="101">
                  <c:v>4.9000000000000004</c:v>
                </c:pt>
                <c:pt idx="102">
                  <c:v>4.9000000000000004</c:v>
                </c:pt>
                <c:pt idx="103">
                  <c:v>4.9000000000000004</c:v>
                </c:pt>
                <c:pt idx="104">
                  <c:v>4.9000000000000004</c:v>
                </c:pt>
                <c:pt idx="105">
                  <c:v>4.9000000000000004</c:v>
                </c:pt>
                <c:pt idx="106">
                  <c:v>4.9000000000000004</c:v>
                </c:pt>
                <c:pt idx="107">
                  <c:v>4.9000000000000004</c:v>
                </c:pt>
                <c:pt idx="108">
                  <c:v>4.9000000000000004</c:v>
                </c:pt>
                <c:pt idx="109">
                  <c:v>4.9000000000000004</c:v>
                </c:pt>
                <c:pt idx="110">
                  <c:v>5</c:v>
                </c:pt>
                <c:pt idx="111">
                  <c:v>5</c:v>
                </c:pt>
                <c:pt idx="112">
                  <c:v>5</c:v>
                </c:pt>
                <c:pt idx="113">
                  <c:v>5</c:v>
                </c:pt>
                <c:pt idx="114">
                  <c:v>5</c:v>
                </c:pt>
                <c:pt idx="115">
                  <c:v>5</c:v>
                </c:pt>
                <c:pt idx="116">
                  <c:v>5</c:v>
                </c:pt>
                <c:pt idx="117">
                  <c:v>5</c:v>
                </c:pt>
                <c:pt idx="118">
                  <c:v>5</c:v>
                </c:pt>
                <c:pt idx="119">
                  <c:v>5</c:v>
                </c:pt>
                <c:pt idx="120">
                  <c:v>5</c:v>
                </c:pt>
                <c:pt idx="121">
                  <c:v>5</c:v>
                </c:pt>
                <c:pt idx="122">
                  <c:v>5</c:v>
                </c:pt>
                <c:pt idx="123">
                  <c:v>5.0999999999999996</c:v>
                </c:pt>
                <c:pt idx="124">
                  <c:v>5.0999999999999996</c:v>
                </c:pt>
                <c:pt idx="125">
                  <c:v>5.0999999999999996</c:v>
                </c:pt>
                <c:pt idx="126">
                  <c:v>5.0999999999999996</c:v>
                </c:pt>
                <c:pt idx="127">
                  <c:v>5.0999999999999996</c:v>
                </c:pt>
                <c:pt idx="128">
                  <c:v>5.0999999999999996</c:v>
                </c:pt>
                <c:pt idx="129">
                  <c:v>5.0999999999999996</c:v>
                </c:pt>
                <c:pt idx="130">
                  <c:v>5.0999999999999996</c:v>
                </c:pt>
                <c:pt idx="131">
                  <c:v>5.0999999999999996</c:v>
                </c:pt>
                <c:pt idx="132">
                  <c:v>5.0999999999999996</c:v>
                </c:pt>
                <c:pt idx="133">
                  <c:v>5.2</c:v>
                </c:pt>
                <c:pt idx="134">
                  <c:v>5.2</c:v>
                </c:pt>
                <c:pt idx="135">
                  <c:v>5.2</c:v>
                </c:pt>
                <c:pt idx="136">
                  <c:v>5.2</c:v>
                </c:pt>
                <c:pt idx="137">
                  <c:v>5.2</c:v>
                </c:pt>
                <c:pt idx="138">
                  <c:v>5.2</c:v>
                </c:pt>
                <c:pt idx="139">
                  <c:v>5.2</c:v>
                </c:pt>
                <c:pt idx="140">
                  <c:v>5.2</c:v>
                </c:pt>
                <c:pt idx="141">
                  <c:v>5.2</c:v>
                </c:pt>
                <c:pt idx="142">
                  <c:v>5.3</c:v>
                </c:pt>
                <c:pt idx="143">
                  <c:v>5.3</c:v>
                </c:pt>
                <c:pt idx="144">
                  <c:v>5.3</c:v>
                </c:pt>
                <c:pt idx="145">
                  <c:v>5.3</c:v>
                </c:pt>
                <c:pt idx="146">
                  <c:v>5.3</c:v>
                </c:pt>
                <c:pt idx="147">
                  <c:v>5.3</c:v>
                </c:pt>
                <c:pt idx="148">
                  <c:v>5.3</c:v>
                </c:pt>
                <c:pt idx="149">
                  <c:v>5.3</c:v>
                </c:pt>
                <c:pt idx="150">
                  <c:v>5.4</c:v>
                </c:pt>
                <c:pt idx="151">
                  <c:v>5.4</c:v>
                </c:pt>
                <c:pt idx="152">
                  <c:v>5.4</c:v>
                </c:pt>
                <c:pt idx="153">
                  <c:v>5.4</c:v>
                </c:pt>
                <c:pt idx="154">
                  <c:v>5.4</c:v>
                </c:pt>
                <c:pt idx="155">
                  <c:v>5.4</c:v>
                </c:pt>
                <c:pt idx="156">
                  <c:v>5.5</c:v>
                </c:pt>
                <c:pt idx="157">
                  <c:v>5.5</c:v>
                </c:pt>
                <c:pt idx="158">
                  <c:v>5.5</c:v>
                </c:pt>
                <c:pt idx="159">
                  <c:v>5.5</c:v>
                </c:pt>
                <c:pt idx="160">
                  <c:v>5.5</c:v>
                </c:pt>
                <c:pt idx="161">
                  <c:v>5.5</c:v>
                </c:pt>
                <c:pt idx="162">
                  <c:v>5.6</c:v>
                </c:pt>
                <c:pt idx="163">
                  <c:v>5.6</c:v>
                </c:pt>
                <c:pt idx="164">
                  <c:v>5.6</c:v>
                </c:pt>
                <c:pt idx="165">
                  <c:v>5.6</c:v>
                </c:pt>
                <c:pt idx="166">
                  <c:v>5.7</c:v>
                </c:pt>
                <c:pt idx="167">
                  <c:v>5.7</c:v>
                </c:pt>
                <c:pt idx="168">
                  <c:v>5.7</c:v>
                </c:pt>
                <c:pt idx="169">
                  <c:v>5.7</c:v>
                </c:pt>
                <c:pt idx="170">
                  <c:v>5.8</c:v>
                </c:pt>
                <c:pt idx="171">
                  <c:v>5.8</c:v>
                </c:pt>
                <c:pt idx="172">
                  <c:v>5.8</c:v>
                </c:pt>
                <c:pt idx="173">
                  <c:v>5.8</c:v>
                </c:pt>
                <c:pt idx="174">
                  <c:v>5.9</c:v>
                </c:pt>
                <c:pt idx="175">
                  <c:v>5.9</c:v>
                </c:pt>
                <c:pt idx="176">
                  <c:v>5.9</c:v>
                </c:pt>
                <c:pt idx="177">
                  <c:v>6</c:v>
                </c:pt>
                <c:pt idx="178">
                  <c:v>6</c:v>
                </c:pt>
                <c:pt idx="179">
                  <c:v>6</c:v>
                </c:pt>
                <c:pt idx="180">
                  <c:v>6.1</c:v>
                </c:pt>
                <c:pt idx="181">
                  <c:v>6.1</c:v>
                </c:pt>
                <c:pt idx="182">
                  <c:v>6.2</c:v>
                </c:pt>
                <c:pt idx="183">
                  <c:v>6.2</c:v>
                </c:pt>
                <c:pt idx="184">
                  <c:v>6.3</c:v>
                </c:pt>
                <c:pt idx="185">
                  <c:v>6.3</c:v>
                </c:pt>
                <c:pt idx="186">
                  <c:v>6.4</c:v>
                </c:pt>
                <c:pt idx="187">
                  <c:v>6.4</c:v>
                </c:pt>
                <c:pt idx="188">
                  <c:v>6.5</c:v>
                </c:pt>
                <c:pt idx="189">
                  <c:v>6.5</c:v>
                </c:pt>
                <c:pt idx="190">
                  <c:v>6.6</c:v>
                </c:pt>
                <c:pt idx="191">
                  <c:v>6.7</c:v>
                </c:pt>
                <c:pt idx="192">
                  <c:v>6.8</c:v>
                </c:pt>
                <c:pt idx="193">
                  <c:v>6.8</c:v>
                </c:pt>
                <c:pt idx="194">
                  <c:v>6.9</c:v>
                </c:pt>
                <c:pt idx="195">
                  <c:v>7</c:v>
                </c:pt>
                <c:pt idx="196">
                  <c:v>7.1</c:v>
                </c:pt>
                <c:pt idx="197">
                  <c:v>7.2</c:v>
                </c:pt>
                <c:pt idx="198">
                  <c:v>7.3</c:v>
                </c:pt>
                <c:pt idx="199">
                  <c:v>7.4</c:v>
                </c:pt>
                <c:pt idx="200">
                  <c:v>7.5</c:v>
                </c:pt>
                <c:pt idx="201">
                  <c:v>7.6</c:v>
                </c:pt>
                <c:pt idx="202">
                  <c:v>7.7</c:v>
                </c:pt>
                <c:pt idx="203">
                  <c:v>7.8</c:v>
                </c:pt>
                <c:pt idx="204">
                  <c:v>8</c:v>
                </c:pt>
                <c:pt idx="205">
                  <c:v>8.1</c:v>
                </c:pt>
                <c:pt idx="206">
                  <c:v>8.1999999999999993</c:v>
                </c:pt>
                <c:pt idx="207">
                  <c:v>8.3000000000000007</c:v>
                </c:pt>
                <c:pt idx="208">
                  <c:v>8.4</c:v>
                </c:pt>
                <c:pt idx="209">
                  <c:v>8.5</c:v>
                </c:pt>
                <c:pt idx="210">
                  <c:v>8.6</c:v>
                </c:pt>
                <c:pt idx="211">
                  <c:v>8.6999999999999993</c:v>
                </c:pt>
                <c:pt idx="212">
                  <c:v>8.6999999999999993</c:v>
                </c:pt>
                <c:pt idx="213">
                  <c:v>8.8000000000000007</c:v>
                </c:pt>
                <c:pt idx="214">
                  <c:v>8.8000000000000007</c:v>
                </c:pt>
                <c:pt idx="215">
                  <c:v>8.8000000000000007</c:v>
                </c:pt>
                <c:pt idx="216">
                  <c:v>8.8000000000000007</c:v>
                </c:pt>
                <c:pt idx="217">
                  <c:v>8.6999999999999993</c:v>
                </c:pt>
                <c:pt idx="218">
                  <c:v>8.6999999999999993</c:v>
                </c:pt>
                <c:pt idx="219">
                  <c:v>8.6999999999999993</c:v>
                </c:pt>
                <c:pt idx="220">
                  <c:v>8.6</c:v>
                </c:pt>
                <c:pt idx="221">
                  <c:v>8.6</c:v>
                </c:pt>
                <c:pt idx="222">
                  <c:v>8.5</c:v>
                </c:pt>
                <c:pt idx="223">
                  <c:v>8.4</c:v>
                </c:pt>
                <c:pt idx="224">
                  <c:v>8.4</c:v>
                </c:pt>
                <c:pt idx="225">
                  <c:v>8.3000000000000007</c:v>
                </c:pt>
                <c:pt idx="226">
                  <c:v>8.1999999999999993</c:v>
                </c:pt>
                <c:pt idx="227">
                  <c:v>8.1999999999999993</c:v>
                </c:pt>
                <c:pt idx="228">
                  <c:v>8.1</c:v>
                </c:pt>
                <c:pt idx="229">
                  <c:v>8.1</c:v>
                </c:pt>
                <c:pt idx="230">
                  <c:v>8</c:v>
                </c:pt>
                <c:pt idx="231">
                  <c:v>8</c:v>
                </c:pt>
                <c:pt idx="232">
                  <c:v>7.9</c:v>
                </c:pt>
                <c:pt idx="233">
                  <c:v>7.9</c:v>
                </c:pt>
                <c:pt idx="234">
                  <c:v>7.8</c:v>
                </c:pt>
                <c:pt idx="235">
                  <c:v>7.8</c:v>
                </c:pt>
                <c:pt idx="236">
                  <c:v>7.8</c:v>
                </c:pt>
                <c:pt idx="237">
                  <c:v>7.7</c:v>
                </c:pt>
                <c:pt idx="238">
                  <c:v>7.7</c:v>
                </c:pt>
                <c:pt idx="239">
                  <c:v>7.7</c:v>
                </c:pt>
                <c:pt idx="240">
                  <c:v>7.7</c:v>
                </c:pt>
                <c:pt idx="241">
                  <c:v>7.6</c:v>
                </c:pt>
                <c:pt idx="242">
                  <c:v>7.6</c:v>
                </c:pt>
                <c:pt idx="243">
                  <c:v>7.6</c:v>
                </c:pt>
                <c:pt idx="244">
                  <c:v>7.6</c:v>
                </c:pt>
                <c:pt idx="245">
                  <c:v>7.6</c:v>
                </c:pt>
                <c:pt idx="246">
                  <c:v>7.6</c:v>
                </c:pt>
                <c:pt idx="247">
                  <c:v>7.6</c:v>
                </c:pt>
                <c:pt idx="248">
                  <c:v>7.6</c:v>
                </c:pt>
                <c:pt idx="249">
                  <c:v>7.6</c:v>
                </c:pt>
                <c:pt idx="250">
                  <c:v>7.6</c:v>
                </c:pt>
                <c:pt idx="251">
                  <c:v>7.6</c:v>
                </c:pt>
                <c:pt idx="252">
                  <c:v>7.6</c:v>
                </c:pt>
                <c:pt idx="253">
                  <c:v>7.6</c:v>
                </c:pt>
                <c:pt idx="254">
                  <c:v>7.6</c:v>
                </c:pt>
                <c:pt idx="255">
                  <c:v>7.6</c:v>
                </c:pt>
                <c:pt idx="256">
                  <c:v>7.6</c:v>
                </c:pt>
                <c:pt idx="257">
                  <c:v>7.6</c:v>
                </c:pt>
                <c:pt idx="258">
                  <c:v>7.6</c:v>
                </c:pt>
                <c:pt idx="259">
                  <c:v>7.6</c:v>
                </c:pt>
                <c:pt idx="260">
                  <c:v>7.6</c:v>
                </c:pt>
                <c:pt idx="261">
                  <c:v>7.6</c:v>
                </c:pt>
                <c:pt idx="262">
                  <c:v>7.6</c:v>
                </c:pt>
                <c:pt idx="263">
                  <c:v>7.6</c:v>
                </c:pt>
                <c:pt idx="264">
                  <c:v>7.7</c:v>
                </c:pt>
                <c:pt idx="265">
                  <c:v>7.7</c:v>
                </c:pt>
                <c:pt idx="266">
                  <c:v>7.7</c:v>
                </c:pt>
                <c:pt idx="267">
                  <c:v>7.7</c:v>
                </c:pt>
                <c:pt idx="268">
                  <c:v>7.7</c:v>
                </c:pt>
                <c:pt idx="269">
                  <c:v>7.7</c:v>
                </c:pt>
                <c:pt idx="270">
                  <c:v>7.8</c:v>
                </c:pt>
                <c:pt idx="271">
                  <c:v>7.8</c:v>
                </c:pt>
                <c:pt idx="272">
                  <c:v>7.8</c:v>
                </c:pt>
                <c:pt idx="273">
                  <c:v>7.8</c:v>
                </c:pt>
                <c:pt idx="274">
                  <c:v>7.8</c:v>
                </c:pt>
                <c:pt idx="275">
                  <c:v>7.9</c:v>
                </c:pt>
                <c:pt idx="276">
                  <c:v>7.9</c:v>
                </c:pt>
                <c:pt idx="277">
                  <c:v>7.9</c:v>
                </c:pt>
                <c:pt idx="278">
                  <c:v>7.9</c:v>
                </c:pt>
                <c:pt idx="279">
                  <c:v>8</c:v>
                </c:pt>
                <c:pt idx="280">
                  <c:v>8</c:v>
                </c:pt>
                <c:pt idx="281">
                  <c:v>8</c:v>
                </c:pt>
                <c:pt idx="282">
                  <c:v>8</c:v>
                </c:pt>
                <c:pt idx="283">
                  <c:v>8.1</c:v>
                </c:pt>
                <c:pt idx="284">
                  <c:v>8.1</c:v>
                </c:pt>
                <c:pt idx="285">
                  <c:v>8.1</c:v>
                </c:pt>
                <c:pt idx="286">
                  <c:v>8.1</c:v>
                </c:pt>
                <c:pt idx="287">
                  <c:v>8.1999999999999993</c:v>
                </c:pt>
                <c:pt idx="288">
                  <c:v>8.1999999999999993</c:v>
                </c:pt>
                <c:pt idx="289">
                  <c:v>8.1999999999999993</c:v>
                </c:pt>
                <c:pt idx="290">
                  <c:v>8.3000000000000007</c:v>
                </c:pt>
                <c:pt idx="291">
                  <c:v>8.3000000000000007</c:v>
                </c:pt>
                <c:pt idx="292">
                  <c:v>8.3000000000000007</c:v>
                </c:pt>
                <c:pt idx="293">
                  <c:v>8.4</c:v>
                </c:pt>
                <c:pt idx="294">
                  <c:v>8.4</c:v>
                </c:pt>
                <c:pt idx="295">
                  <c:v>8.4</c:v>
                </c:pt>
                <c:pt idx="296">
                  <c:v>8.5</c:v>
                </c:pt>
                <c:pt idx="297">
                  <c:v>8.5</c:v>
                </c:pt>
                <c:pt idx="298">
                  <c:v>8.5</c:v>
                </c:pt>
                <c:pt idx="299">
                  <c:v>8.6</c:v>
                </c:pt>
                <c:pt idx="300">
                  <c:v>8.6</c:v>
                </c:pt>
                <c:pt idx="301">
                  <c:v>8.6</c:v>
                </c:pt>
                <c:pt idx="302">
                  <c:v>8.6999999999999993</c:v>
                </c:pt>
                <c:pt idx="303">
                  <c:v>8.6999999999999993</c:v>
                </c:pt>
                <c:pt idx="304">
                  <c:v>8.6999999999999993</c:v>
                </c:pt>
                <c:pt idx="305">
                  <c:v>8.8000000000000007</c:v>
                </c:pt>
                <c:pt idx="306">
                  <c:v>8.8000000000000007</c:v>
                </c:pt>
                <c:pt idx="307">
                  <c:v>8.9</c:v>
                </c:pt>
                <c:pt idx="308">
                  <c:v>8.9</c:v>
                </c:pt>
                <c:pt idx="309">
                  <c:v>8.9</c:v>
                </c:pt>
                <c:pt idx="310">
                  <c:v>9</c:v>
                </c:pt>
                <c:pt idx="311">
                  <c:v>9</c:v>
                </c:pt>
                <c:pt idx="312">
                  <c:v>9.1</c:v>
                </c:pt>
                <c:pt idx="313">
                  <c:v>9.1</c:v>
                </c:pt>
                <c:pt idx="314">
                  <c:v>9.1999999999999993</c:v>
                </c:pt>
                <c:pt idx="315">
                  <c:v>9.1999999999999993</c:v>
                </c:pt>
                <c:pt idx="316">
                  <c:v>9.3000000000000007</c:v>
                </c:pt>
                <c:pt idx="317">
                  <c:v>9.3000000000000007</c:v>
                </c:pt>
                <c:pt idx="318">
                  <c:v>9.3000000000000007</c:v>
                </c:pt>
                <c:pt idx="319">
                  <c:v>9.4</c:v>
                </c:pt>
                <c:pt idx="320">
                  <c:v>9.4</c:v>
                </c:pt>
                <c:pt idx="321">
                  <c:v>9.5</c:v>
                </c:pt>
                <c:pt idx="322">
                  <c:v>9.5</c:v>
                </c:pt>
                <c:pt idx="323">
                  <c:v>9.6</c:v>
                </c:pt>
                <c:pt idx="324">
                  <c:v>9.6</c:v>
                </c:pt>
                <c:pt idx="325">
                  <c:v>9.6999999999999993</c:v>
                </c:pt>
                <c:pt idx="326">
                  <c:v>9.6999999999999993</c:v>
                </c:pt>
                <c:pt idx="327">
                  <c:v>9.8000000000000007</c:v>
                </c:pt>
                <c:pt idx="328">
                  <c:v>9.8000000000000007</c:v>
                </c:pt>
                <c:pt idx="329">
                  <c:v>9.9</c:v>
                </c:pt>
                <c:pt idx="330">
                  <c:v>10</c:v>
                </c:pt>
                <c:pt idx="331">
                  <c:v>10</c:v>
                </c:pt>
                <c:pt idx="332">
                  <c:v>10.1</c:v>
                </c:pt>
                <c:pt idx="333">
                  <c:v>10.1</c:v>
                </c:pt>
                <c:pt idx="334">
                  <c:v>10.199999999999999</c:v>
                </c:pt>
                <c:pt idx="335">
                  <c:v>10.199999999999999</c:v>
                </c:pt>
                <c:pt idx="336">
                  <c:v>10.3</c:v>
                </c:pt>
                <c:pt idx="337">
                  <c:v>10.4</c:v>
                </c:pt>
                <c:pt idx="338">
                  <c:v>10.4</c:v>
                </c:pt>
                <c:pt idx="339">
                  <c:v>10.5</c:v>
                </c:pt>
                <c:pt idx="340">
                  <c:v>10.5</c:v>
                </c:pt>
                <c:pt idx="341">
                  <c:v>10.6</c:v>
                </c:pt>
                <c:pt idx="342">
                  <c:v>10.7</c:v>
                </c:pt>
                <c:pt idx="343">
                  <c:v>10.7</c:v>
                </c:pt>
                <c:pt idx="344">
                  <c:v>10.8</c:v>
                </c:pt>
                <c:pt idx="345">
                  <c:v>10.9</c:v>
                </c:pt>
                <c:pt idx="346">
                  <c:v>10.9</c:v>
                </c:pt>
                <c:pt idx="347">
                  <c:v>11</c:v>
                </c:pt>
                <c:pt idx="348">
                  <c:v>11.1</c:v>
                </c:pt>
                <c:pt idx="349">
                  <c:v>11.1</c:v>
                </c:pt>
                <c:pt idx="350">
                  <c:v>11.2</c:v>
                </c:pt>
                <c:pt idx="351">
                  <c:v>11.3</c:v>
                </c:pt>
                <c:pt idx="352">
                  <c:v>11.4</c:v>
                </c:pt>
                <c:pt idx="353">
                  <c:v>11.4</c:v>
                </c:pt>
                <c:pt idx="354">
                  <c:v>11.5</c:v>
                </c:pt>
                <c:pt idx="355">
                  <c:v>11.6</c:v>
                </c:pt>
                <c:pt idx="356">
                  <c:v>11.7</c:v>
                </c:pt>
                <c:pt idx="357">
                  <c:v>11.7</c:v>
                </c:pt>
                <c:pt idx="358">
                  <c:v>11.8</c:v>
                </c:pt>
                <c:pt idx="359">
                  <c:v>11.9</c:v>
                </c:pt>
                <c:pt idx="360">
                  <c:v>12</c:v>
                </c:pt>
                <c:pt idx="361">
                  <c:v>12.1</c:v>
                </c:pt>
                <c:pt idx="362">
                  <c:v>12.2</c:v>
                </c:pt>
                <c:pt idx="363">
                  <c:v>12.2</c:v>
                </c:pt>
                <c:pt idx="364">
                  <c:v>12.3</c:v>
                </c:pt>
                <c:pt idx="365">
                  <c:v>12.4</c:v>
                </c:pt>
                <c:pt idx="366">
                  <c:v>12.5</c:v>
                </c:pt>
                <c:pt idx="367">
                  <c:v>12.6</c:v>
                </c:pt>
                <c:pt idx="368">
                  <c:v>12.7</c:v>
                </c:pt>
                <c:pt idx="369">
                  <c:v>12.8</c:v>
                </c:pt>
                <c:pt idx="370">
                  <c:v>12.9</c:v>
                </c:pt>
                <c:pt idx="371">
                  <c:v>13</c:v>
                </c:pt>
                <c:pt idx="372">
                  <c:v>13.1</c:v>
                </c:pt>
                <c:pt idx="373">
                  <c:v>13.2</c:v>
                </c:pt>
                <c:pt idx="374">
                  <c:v>13.3</c:v>
                </c:pt>
                <c:pt idx="375">
                  <c:v>13.4</c:v>
                </c:pt>
                <c:pt idx="376">
                  <c:v>13.5</c:v>
                </c:pt>
                <c:pt idx="377">
                  <c:v>13.6</c:v>
                </c:pt>
                <c:pt idx="378">
                  <c:v>13.7</c:v>
                </c:pt>
                <c:pt idx="379">
                  <c:v>13.8</c:v>
                </c:pt>
                <c:pt idx="380">
                  <c:v>13.9</c:v>
                </c:pt>
                <c:pt idx="381">
                  <c:v>14</c:v>
                </c:pt>
                <c:pt idx="382">
                  <c:v>14.1</c:v>
                </c:pt>
                <c:pt idx="383">
                  <c:v>14.2</c:v>
                </c:pt>
                <c:pt idx="384">
                  <c:v>14.4</c:v>
                </c:pt>
                <c:pt idx="385">
                  <c:v>14.5</c:v>
                </c:pt>
                <c:pt idx="386">
                  <c:v>14.6</c:v>
                </c:pt>
                <c:pt idx="387">
                  <c:v>14.7</c:v>
                </c:pt>
                <c:pt idx="388">
                  <c:v>14.9</c:v>
                </c:pt>
                <c:pt idx="389">
                  <c:v>15</c:v>
                </c:pt>
                <c:pt idx="390">
                  <c:v>15.1</c:v>
                </c:pt>
                <c:pt idx="391">
                  <c:v>15.2</c:v>
                </c:pt>
                <c:pt idx="392">
                  <c:v>15.4</c:v>
                </c:pt>
                <c:pt idx="393">
                  <c:v>15.5</c:v>
                </c:pt>
                <c:pt idx="394">
                  <c:v>15.6</c:v>
                </c:pt>
                <c:pt idx="395">
                  <c:v>15.8</c:v>
                </c:pt>
                <c:pt idx="396">
                  <c:v>15.9</c:v>
                </c:pt>
                <c:pt idx="397">
                  <c:v>16.100000000000001</c:v>
                </c:pt>
                <c:pt idx="398">
                  <c:v>16.2</c:v>
                </c:pt>
                <c:pt idx="399">
                  <c:v>16.399999999999999</c:v>
                </c:pt>
                <c:pt idx="400">
                  <c:v>16.5</c:v>
                </c:pt>
                <c:pt idx="401">
                  <c:v>16.7</c:v>
                </c:pt>
                <c:pt idx="402">
                  <c:v>16.8</c:v>
                </c:pt>
                <c:pt idx="403">
                  <c:v>17</c:v>
                </c:pt>
                <c:pt idx="404">
                  <c:v>17.2</c:v>
                </c:pt>
                <c:pt idx="405">
                  <c:v>17.3</c:v>
                </c:pt>
                <c:pt idx="406">
                  <c:v>17.5</c:v>
                </c:pt>
                <c:pt idx="407">
                  <c:v>17.7</c:v>
                </c:pt>
                <c:pt idx="408">
                  <c:v>17.8</c:v>
                </c:pt>
                <c:pt idx="409">
                  <c:v>18</c:v>
                </c:pt>
                <c:pt idx="410">
                  <c:v>18.2</c:v>
                </c:pt>
                <c:pt idx="411">
                  <c:v>18.399999999999999</c:v>
                </c:pt>
                <c:pt idx="412">
                  <c:v>18.600000000000001</c:v>
                </c:pt>
                <c:pt idx="413">
                  <c:v>18.8</c:v>
                </c:pt>
                <c:pt idx="414">
                  <c:v>19</c:v>
                </c:pt>
                <c:pt idx="415">
                  <c:v>19.2</c:v>
                </c:pt>
                <c:pt idx="416">
                  <c:v>19.399999999999999</c:v>
                </c:pt>
                <c:pt idx="417">
                  <c:v>19.600000000000001</c:v>
                </c:pt>
                <c:pt idx="418">
                  <c:v>19.8</c:v>
                </c:pt>
                <c:pt idx="419">
                  <c:v>20</c:v>
                </c:pt>
                <c:pt idx="420">
                  <c:v>20.2</c:v>
                </c:pt>
                <c:pt idx="421">
                  <c:v>20.399999999999999</c:v>
                </c:pt>
                <c:pt idx="422">
                  <c:v>20.7</c:v>
                </c:pt>
                <c:pt idx="423">
                  <c:v>20.9</c:v>
                </c:pt>
                <c:pt idx="424">
                  <c:v>21.1</c:v>
                </c:pt>
                <c:pt idx="425">
                  <c:v>21.4</c:v>
                </c:pt>
                <c:pt idx="426">
                  <c:v>21.6</c:v>
                </c:pt>
                <c:pt idx="427">
                  <c:v>21.9</c:v>
                </c:pt>
                <c:pt idx="428">
                  <c:v>22.1</c:v>
                </c:pt>
                <c:pt idx="429">
                  <c:v>22.4</c:v>
                </c:pt>
                <c:pt idx="430">
                  <c:v>22.6</c:v>
                </c:pt>
                <c:pt idx="431">
                  <c:v>22.9</c:v>
                </c:pt>
                <c:pt idx="432">
                  <c:v>23.2</c:v>
                </c:pt>
                <c:pt idx="433">
                  <c:v>23.5</c:v>
                </c:pt>
                <c:pt idx="434">
                  <c:v>23.8</c:v>
                </c:pt>
                <c:pt idx="435">
                  <c:v>24.1</c:v>
                </c:pt>
                <c:pt idx="436">
                  <c:v>24.4</c:v>
                </c:pt>
                <c:pt idx="437">
                  <c:v>24.7</c:v>
                </c:pt>
                <c:pt idx="438">
                  <c:v>25</c:v>
                </c:pt>
                <c:pt idx="439">
                  <c:v>25.3</c:v>
                </c:pt>
                <c:pt idx="440">
                  <c:v>25.6</c:v>
                </c:pt>
                <c:pt idx="441">
                  <c:v>26</c:v>
                </c:pt>
                <c:pt idx="442">
                  <c:v>26.3</c:v>
                </c:pt>
                <c:pt idx="443">
                  <c:v>26.7</c:v>
                </c:pt>
                <c:pt idx="444">
                  <c:v>27</c:v>
                </c:pt>
                <c:pt idx="445">
                  <c:v>27.4</c:v>
                </c:pt>
                <c:pt idx="446">
                  <c:v>27.8</c:v>
                </c:pt>
                <c:pt idx="447">
                  <c:v>28.2</c:v>
                </c:pt>
                <c:pt idx="448">
                  <c:v>28.6</c:v>
                </c:pt>
                <c:pt idx="449">
                  <c:v>29</c:v>
                </c:pt>
                <c:pt idx="450">
                  <c:v>29.4</c:v>
                </c:pt>
                <c:pt idx="451">
                  <c:v>29.8</c:v>
                </c:pt>
                <c:pt idx="452">
                  <c:v>30.2</c:v>
                </c:pt>
                <c:pt idx="453">
                  <c:v>30.7</c:v>
                </c:pt>
                <c:pt idx="454">
                  <c:v>31.1</c:v>
                </c:pt>
                <c:pt idx="455">
                  <c:v>31.6</c:v>
                </c:pt>
                <c:pt idx="456">
                  <c:v>32.1</c:v>
                </c:pt>
                <c:pt idx="457">
                  <c:v>32.6</c:v>
                </c:pt>
                <c:pt idx="458">
                  <c:v>33.1</c:v>
                </c:pt>
                <c:pt idx="459">
                  <c:v>33.6</c:v>
                </c:pt>
                <c:pt idx="460">
                  <c:v>34.1</c:v>
                </c:pt>
                <c:pt idx="461">
                  <c:v>34.6</c:v>
                </c:pt>
                <c:pt idx="462">
                  <c:v>35.200000000000003</c:v>
                </c:pt>
                <c:pt idx="463">
                  <c:v>35.799999999999997</c:v>
                </c:pt>
                <c:pt idx="464">
                  <c:v>36.4</c:v>
                </c:pt>
                <c:pt idx="465">
                  <c:v>37</c:v>
                </c:pt>
                <c:pt idx="466">
                  <c:v>37.6</c:v>
                </c:pt>
                <c:pt idx="467">
                  <c:v>38.200000000000003</c:v>
                </c:pt>
                <c:pt idx="468">
                  <c:v>38.9</c:v>
                </c:pt>
                <c:pt idx="469">
                  <c:v>39.6</c:v>
                </c:pt>
                <c:pt idx="470">
                  <c:v>40.299999999999997</c:v>
                </c:pt>
                <c:pt idx="471">
                  <c:v>41</c:v>
                </c:pt>
                <c:pt idx="472">
                  <c:v>41.7</c:v>
                </c:pt>
                <c:pt idx="473">
                  <c:v>42.5</c:v>
                </c:pt>
                <c:pt idx="474">
                  <c:v>43.3</c:v>
                </c:pt>
                <c:pt idx="475">
                  <c:v>44.1</c:v>
                </c:pt>
                <c:pt idx="476">
                  <c:v>44.9</c:v>
                </c:pt>
                <c:pt idx="477">
                  <c:v>45.8</c:v>
                </c:pt>
                <c:pt idx="478">
                  <c:v>46.7</c:v>
                </c:pt>
                <c:pt idx="479">
                  <c:v>47.6</c:v>
                </c:pt>
                <c:pt idx="480">
                  <c:v>48.5</c:v>
                </c:pt>
                <c:pt idx="481">
                  <c:v>49.5</c:v>
                </c:pt>
                <c:pt idx="482">
                  <c:v>50.5</c:v>
                </c:pt>
                <c:pt idx="483">
                  <c:v>51.6</c:v>
                </c:pt>
                <c:pt idx="484">
                  <c:v>52.7</c:v>
                </c:pt>
                <c:pt idx="485">
                  <c:v>53.8</c:v>
                </c:pt>
                <c:pt idx="486">
                  <c:v>55</c:v>
                </c:pt>
                <c:pt idx="487">
                  <c:v>56.2</c:v>
                </c:pt>
                <c:pt idx="488">
                  <c:v>57.4</c:v>
                </c:pt>
                <c:pt idx="489">
                  <c:v>58.7</c:v>
                </c:pt>
                <c:pt idx="490">
                  <c:v>60.1</c:v>
                </c:pt>
                <c:pt idx="491">
                  <c:v>61.5</c:v>
                </c:pt>
                <c:pt idx="492">
                  <c:v>63</c:v>
                </c:pt>
                <c:pt idx="493">
                  <c:v>64.599999999999994</c:v>
                </c:pt>
                <c:pt idx="494">
                  <c:v>66.3</c:v>
                </c:pt>
                <c:pt idx="495">
                  <c:v>68</c:v>
                </c:pt>
                <c:pt idx="496">
                  <c:v>69.8</c:v>
                </c:pt>
                <c:pt idx="497">
                  <c:v>71.7</c:v>
                </c:pt>
                <c:pt idx="498">
                  <c:v>73.599999999999994</c:v>
                </c:pt>
                <c:pt idx="499">
                  <c:v>75.8</c:v>
                </c:pt>
                <c:pt idx="500">
                  <c:v>78</c:v>
                </c:pt>
                <c:pt idx="501">
                  <c:v>80.3</c:v>
                </c:pt>
                <c:pt idx="502">
                  <c:v>82.8</c:v>
                </c:pt>
                <c:pt idx="503">
                  <c:v>85.4</c:v>
                </c:pt>
                <c:pt idx="504">
                  <c:v>88.2</c:v>
                </c:pt>
                <c:pt idx="505">
                  <c:v>91.4</c:v>
                </c:pt>
                <c:pt idx="506">
                  <c:v>94.3</c:v>
                </c:pt>
                <c:pt idx="507">
                  <c:v>97.6</c:v>
                </c:pt>
                <c:pt idx="508">
                  <c:v>101.2</c:v>
                </c:pt>
                <c:pt idx="509">
                  <c:v>105.1</c:v>
                </c:pt>
                <c:pt idx="510">
                  <c:v>109.5</c:v>
                </c:pt>
                <c:pt idx="511">
                  <c:v>113.5</c:v>
                </c:pt>
                <c:pt idx="512">
                  <c:v>117.9</c:v>
                </c:pt>
                <c:pt idx="513">
                  <c:v>122.8</c:v>
                </c:pt>
                <c:pt idx="514">
                  <c:v>128.19999999999999</c:v>
                </c:pt>
                <c:pt idx="515">
                  <c:v>134.4</c:v>
                </c:pt>
                <c:pt idx="516">
                  <c:v>139.9</c:v>
                </c:pt>
                <c:pt idx="517">
                  <c:v>145.30000000000001</c:v>
                </c:pt>
                <c:pt idx="518">
                  <c:v>151.5</c:v>
                </c:pt>
                <c:pt idx="519">
                  <c:v>158.4</c:v>
                </c:pt>
                <c:pt idx="520">
                  <c:v>166.3</c:v>
                </c:pt>
                <c:pt idx="521">
                  <c:v>174.1</c:v>
                </c:pt>
                <c:pt idx="522">
                  <c:v>179.5</c:v>
                </c:pt>
                <c:pt idx="523">
                  <c:v>186.2</c:v>
                </c:pt>
                <c:pt idx="524">
                  <c:v>193.7</c:v>
                </c:pt>
                <c:pt idx="525">
                  <c:v>202.1</c:v>
                </c:pt>
                <c:pt idx="526">
                  <c:v>213</c:v>
                </c:pt>
                <c:pt idx="527">
                  <c:v>215.4</c:v>
                </c:pt>
                <c:pt idx="528">
                  <c:v>220.8</c:v>
                </c:pt>
                <c:pt idx="529">
                  <c:v>226.9</c:v>
                </c:pt>
                <c:pt idx="530">
                  <c:v>233.4</c:v>
                </c:pt>
                <c:pt idx="531">
                  <c:v>240.7</c:v>
                </c:pt>
                <c:pt idx="532">
                  <c:v>243.5</c:v>
                </c:pt>
                <c:pt idx="533">
                  <c:v>246.2</c:v>
                </c:pt>
                <c:pt idx="534">
                  <c:v>249.4</c:v>
                </c:pt>
                <c:pt idx="535">
                  <c:v>252.6</c:v>
                </c:pt>
                <c:pt idx="536">
                  <c:v>255.5</c:v>
                </c:pt>
                <c:pt idx="537">
                  <c:v>257.7</c:v>
                </c:pt>
                <c:pt idx="538">
                  <c:v>258.39999999999998</c:v>
                </c:pt>
                <c:pt idx="539">
                  <c:v>259.5</c:v>
                </c:pt>
                <c:pt idx="540">
                  <c:v>260.60000000000002</c:v>
                </c:pt>
                <c:pt idx="541">
                  <c:v>261.5</c:v>
                </c:pt>
                <c:pt idx="542">
                  <c:v>262.2</c:v>
                </c:pt>
                <c:pt idx="543">
                  <c:v>262.60000000000002</c:v>
                </c:pt>
                <c:pt idx="544">
                  <c:v>263.10000000000002</c:v>
                </c:pt>
                <c:pt idx="545">
                  <c:v>263.39999999999998</c:v>
                </c:pt>
                <c:pt idx="546">
                  <c:v>263.8</c:v>
                </c:pt>
                <c:pt idx="547">
                  <c:v>264.10000000000002</c:v>
                </c:pt>
                <c:pt idx="548">
                  <c:v>264.3</c:v>
                </c:pt>
                <c:pt idx="549">
                  <c:v>264.60000000000002</c:v>
                </c:pt>
                <c:pt idx="550">
                  <c:v>264.8</c:v>
                </c:pt>
                <c:pt idx="551">
                  <c:v>265</c:v>
                </c:pt>
                <c:pt idx="552">
                  <c:v>265.10000000000002</c:v>
                </c:pt>
                <c:pt idx="553">
                  <c:v>265.3</c:v>
                </c:pt>
                <c:pt idx="554">
                  <c:v>265.39999999999998</c:v>
                </c:pt>
                <c:pt idx="555">
                  <c:v>265.60000000000002</c:v>
                </c:pt>
                <c:pt idx="556">
                  <c:v>265.7</c:v>
                </c:pt>
                <c:pt idx="557">
                  <c:v>265.8</c:v>
                </c:pt>
                <c:pt idx="558">
                  <c:v>265.89999999999998</c:v>
                </c:pt>
                <c:pt idx="559">
                  <c:v>266</c:v>
                </c:pt>
                <c:pt idx="560">
                  <c:v>266</c:v>
                </c:pt>
                <c:pt idx="561">
                  <c:v>266.10000000000002</c:v>
                </c:pt>
                <c:pt idx="562">
                  <c:v>266.2</c:v>
                </c:pt>
                <c:pt idx="563">
                  <c:v>266.2</c:v>
                </c:pt>
                <c:pt idx="564">
                  <c:v>266.3</c:v>
                </c:pt>
                <c:pt idx="565">
                  <c:v>266.3</c:v>
                </c:pt>
                <c:pt idx="566">
                  <c:v>266.39999999999998</c:v>
                </c:pt>
                <c:pt idx="567">
                  <c:v>266.39999999999998</c:v>
                </c:pt>
                <c:pt idx="568">
                  <c:v>266.5</c:v>
                </c:pt>
                <c:pt idx="569">
                  <c:v>266.5</c:v>
                </c:pt>
                <c:pt idx="570">
                  <c:v>266.60000000000002</c:v>
                </c:pt>
                <c:pt idx="571">
                  <c:v>266.60000000000002</c:v>
                </c:pt>
                <c:pt idx="572">
                  <c:v>266.60000000000002</c:v>
                </c:pt>
                <c:pt idx="573">
                  <c:v>266.60000000000002</c:v>
                </c:pt>
                <c:pt idx="574">
                  <c:v>266.7</c:v>
                </c:pt>
                <c:pt idx="575">
                  <c:v>266.7</c:v>
                </c:pt>
                <c:pt idx="576">
                  <c:v>266.7</c:v>
                </c:pt>
                <c:pt idx="577">
                  <c:v>266.7</c:v>
                </c:pt>
                <c:pt idx="578">
                  <c:v>266.8</c:v>
                </c:pt>
                <c:pt idx="579">
                  <c:v>266.8</c:v>
                </c:pt>
                <c:pt idx="580">
                  <c:v>266.8</c:v>
                </c:pt>
                <c:pt idx="581">
                  <c:v>266.8</c:v>
                </c:pt>
                <c:pt idx="582">
                  <c:v>266.8</c:v>
                </c:pt>
                <c:pt idx="583">
                  <c:v>266.8</c:v>
                </c:pt>
                <c:pt idx="584">
                  <c:v>266.8</c:v>
                </c:pt>
                <c:pt idx="585">
                  <c:v>266.8</c:v>
                </c:pt>
                <c:pt idx="586">
                  <c:v>266.89999999999998</c:v>
                </c:pt>
                <c:pt idx="587">
                  <c:v>266.89999999999998</c:v>
                </c:pt>
                <c:pt idx="588">
                  <c:v>266.89999999999998</c:v>
                </c:pt>
                <c:pt idx="589">
                  <c:v>266.89999999999998</c:v>
                </c:pt>
                <c:pt idx="590">
                  <c:v>266.89999999999998</c:v>
                </c:pt>
                <c:pt idx="591">
                  <c:v>266.89999999999998</c:v>
                </c:pt>
                <c:pt idx="592">
                  <c:v>266.89999999999998</c:v>
                </c:pt>
                <c:pt idx="593">
                  <c:v>266.89999999999998</c:v>
                </c:pt>
                <c:pt idx="594">
                  <c:v>266.89999999999998</c:v>
                </c:pt>
                <c:pt idx="595">
                  <c:v>266.89999999999998</c:v>
                </c:pt>
                <c:pt idx="596">
                  <c:v>266.89999999999998</c:v>
                </c:pt>
                <c:pt idx="597">
                  <c:v>266.89999999999998</c:v>
                </c:pt>
                <c:pt idx="598">
                  <c:v>266.89999999999998</c:v>
                </c:pt>
                <c:pt idx="599">
                  <c:v>266.89999999999998</c:v>
                </c:pt>
                <c:pt idx="600">
                  <c:v>266.89999999999998</c:v>
                </c:pt>
                <c:pt idx="601">
                  <c:v>266.89999999999998</c:v>
                </c:pt>
                <c:pt idx="602">
                  <c:v>266.89999999999998</c:v>
                </c:pt>
                <c:pt idx="603">
                  <c:v>266.89999999999998</c:v>
                </c:pt>
                <c:pt idx="604">
                  <c:v>266.89999999999998</c:v>
                </c:pt>
                <c:pt idx="605">
                  <c:v>266.8</c:v>
                </c:pt>
                <c:pt idx="606">
                  <c:v>266.8</c:v>
                </c:pt>
                <c:pt idx="607">
                  <c:v>266.8</c:v>
                </c:pt>
                <c:pt idx="608">
                  <c:v>266.8</c:v>
                </c:pt>
                <c:pt idx="609">
                  <c:v>266.8</c:v>
                </c:pt>
                <c:pt idx="610">
                  <c:v>266.7</c:v>
                </c:pt>
                <c:pt idx="611">
                  <c:v>266.7</c:v>
                </c:pt>
                <c:pt idx="612">
                  <c:v>266.7</c:v>
                </c:pt>
                <c:pt idx="613">
                  <c:v>266.60000000000002</c:v>
                </c:pt>
                <c:pt idx="614">
                  <c:v>266.60000000000002</c:v>
                </c:pt>
                <c:pt idx="615">
                  <c:v>266.5</c:v>
                </c:pt>
                <c:pt idx="616">
                  <c:v>266.5</c:v>
                </c:pt>
                <c:pt idx="617">
                  <c:v>266.39999999999998</c:v>
                </c:pt>
                <c:pt idx="618">
                  <c:v>266.3</c:v>
                </c:pt>
                <c:pt idx="619">
                  <c:v>266.2</c:v>
                </c:pt>
                <c:pt idx="620">
                  <c:v>266.10000000000002</c:v>
                </c:pt>
                <c:pt idx="621">
                  <c:v>266</c:v>
                </c:pt>
                <c:pt idx="622">
                  <c:v>265.89999999999998</c:v>
                </c:pt>
                <c:pt idx="623">
                  <c:v>265.8</c:v>
                </c:pt>
                <c:pt idx="624">
                  <c:v>265.60000000000002</c:v>
                </c:pt>
                <c:pt idx="625">
                  <c:v>265.39999999999998</c:v>
                </c:pt>
                <c:pt idx="626">
                  <c:v>265.3</c:v>
                </c:pt>
                <c:pt idx="627">
                  <c:v>265.10000000000002</c:v>
                </c:pt>
                <c:pt idx="628">
                  <c:v>264.8</c:v>
                </c:pt>
                <c:pt idx="629">
                  <c:v>264.60000000000002</c:v>
                </c:pt>
                <c:pt idx="630">
                  <c:v>264.3</c:v>
                </c:pt>
                <c:pt idx="631">
                  <c:v>264</c:v>
                </c:pt>
                <c:pt idx="632">
                  <c:v>263.7</c:v>
                </c:pt>
                <c:pt idx="633">
                  <c:v>263.3</c:v>
                </c:pt>
                <c:pt idx="634">
                  <c:v>262.8</c:v>
                </c:pt>
                <c:pt idx="635">
                  <c:v>262.3</c:v>
                </c:pt>
                <c:pt idx="636">
                  <c:v>261.7</c:v>
                </c:pt>
                <c:pt idx="637">
                  <c:v>261.2</c:v>
                </c:pt>
                <c:pt idx="638">
                  <c:v>260</c:v>
                </c:pt>
                <c:pt idx="639">
                  <c:v>258.5</c:v>
                </c:pt>
                <c:pt idx="640">
                  <c:v>256.89999999999998</c:v>
                </c:pt>
                <c:pt idx="641">
                  <c:v>255.3</c:v>
                </c:pt>
                <c:pt idx="642">
                  <c:v>254.3</c:v>
                </c:pt>
                <c:pt idx="643">
                  <c:v>251</c:v>
                </c:pt>
                <c:pt idx="644">
                  <c:v>246.9</c:v>
                </c:pt>
                <c:pt idx="645">
                  <c:v>242.8</c:v>
                </c:pt>
                <c:pt idx="646">
                  <c:v>238.8</c:v>
                </c:pt>
                <c:pt idx="647">
                  <c:v>235.4</c:v>
                </c:pt>
                <c:pt idx="648">
                  <c:v>231.4</c:v>
                </c:pt>
                <c:pt idx="649">
                  <c:v>223.9</c:v>
                </c:pt>
                <c:pt idx="650">
                  <c:v>217.3</c:v>
                </c:pt>
                <c:pt idx="651">
                  <c:v>211.1</c:v>
                </c:pt>
                <c:pt idx="652">
                  <c:v>205.5</c:v>
                </c:pt>
                <c:pt idx="653">
                  <c:v>202.3</c:v>
                </c:pt>
                <c:pt idx="654">
                  <c:v>192.8</c:v>
                </c:pt>
                <c:pt idx="655">
                  <c:v>185.4</c:v>
                </c:pt>
                <c:pt idx="656">
                  <c:v>178.7</c:v>
                </c:pt>
                <c:pt idx="657">
                  <c:v>172.6</c:v>
                </c:pt>
                <c:pt idx="658">
                  <c:v>167.5</c:v>
                </c:pt>
                <c:pt idx="659">
                  <c:v>161.1</c:v>
                </c:pt>
                <c:pt idx="660">
                  <c:v>154.6</c:v>
                </c:pt>
                <c:pt idx="661">
                  <c:v>148.80000000000001</c:v>
                </c:pt>
                <c:pt idx="662">
                  <c:v>143.6</c:v>
                </c:pt>
                <c:pt idx="663">
                  <c:v>138.9</c:v>
                </c:pt>
                <c:pt idx="664">
                  <c:v>134.30000000000001</c:v>
                </c:pt>
                <c:pt idx="665">
                  <c:v>129.4</c:v>
                </c:pt>
                <c:pt idx="666">
                  <c:v>124.9</c:v>
                </c:pt>
                <c:pt idx="667">
                  <c:v>120.8</c:v>
                </c:pt>
                <c:pt idx="668">
                  <c:v>117.1</c:v>
                </c:pt>
                <c:pt idx="669">
                  <c:v>113.8</c:v>
                </c:pt>
                <c:pt idx="670">
                  <c:v>110.1</c:v>
                </c:pt>
                <c:pt idx="671">
                  <c:v>106.7</c:v>
                </c:pt>
                <c:pt idx="672">
                  <c:v>103.7</c:v>
                </c:pt>
                <c:pt idx="673">
                  <c:v>100.8</c:v>
                </c:pt>
                <c:pt idx="674">
                  <c:v>98.1</c:v>
                </c:pt>
                <c:pt idx="675">
                  <c:v>95.5</c:v>
                </c:pt>
                <c:pt idx="676">
                  <c:v>93</c:v>
                </c:pt>
                <c:pt idx="677">
                  <c:v>90.7</c:v>
                </c:pt>
                <c:pt idx="678">
                  <c:v>88.4</c:v>
                </c:pt>
                <c:pt idx="679">
                  <c:v>86.3</c:v>
                </c:pt>
                <c:pt idx="680">
                  <c:v>84.3</c:v>
                </c:pt>
                <c:pt idx="681">
                  <c:v>82.4</c:v>
                </c:pt>
                <c:pt idx="682">
                  <c:v>80.5</c:v>
                </c:pt>
                <c:pt idx="683">
                  <c:v>78.8</c:v>
                </c:pt>
                <c:pt idx="684">
                  <c:v>77.099999999999994</c:v>
                </c:pt>
                <c:pt idx="685">
                  <c:v>75.5</c:v>
                </c:pt>
                <c:pt idx="686">
                  <c:v>73.900000000000006</c:v>
                </c:pt>
                <c:pt idx="687">
                  <c:v>72.5</c:v>
                </c:pt>
                <c:pt idx="688">
                  <c:v>71</c:v>
                </c:pt>
                <c:pt idx="689">
                  <c:v>69.7</c:v>
                </c:pt>
                <c:pt idx="690">
                  <c:v>68.3</c:v>
                </c:pt>
                <c:pt idx="691">
                  <c:v>67.099999999999994</c:v>
                </c:pt>
                <c:pt idx="692">
                  <c:v>65.8</c:v>
                </c:pt>
                <c:pt idx="693">
                  <c:v>64.599999999999994</c:v>
                </c:pt>
                <c:pt idx="694">
                  <c:v>63.5</c:v>
                </c:pt>
                <c:pt idx="695">
                  <c:v>62.4</c:v>
                </c:pt>
                <c:pt idx="696">
                  <c:v>61.3</c:v>
                </c:pt>
                <c:pt idx="697">
                  <c:v>60.2</c:v>
                </c:pt>
                <c:pt idx="698">
                  <c:v>59.2</c:v>
                </c:pt>
                <c:pt idx="699">
                  <c:v>58.2</c:v>
                </c:pt>
                <c:pt idx="700">
                  <c:v>57.3</c:v>
                </c:pt>
                <c:pt idx="701">
                  <c:v>56.4</c:v>
                </c:pt>
                <c:pt idx="702">
                  <c:v>55.5</c:v>
                </c:pt>
                <c:pt idx="703">
                  <c:v>54.6</c:v>
                </c:pt>
                <c:pt idx="704">
                  <c:v>53.7</c:v>
                </c:pt>
                <c:pt idx="705">
                  <c:v>52.9</c:v>
                </c:pt>
                <c:pt idx="706">
                  <c:v>52.1</c:v>
                </c:pt>
                <c:pt idx="707">
                  <c:v>51.3</c:v>
                </c:pt>
                <c:pt idx="708">
                  <c:v>50.6</c:v>
                </c:pt>
                <c:pt idx="709">
                  <c:v>49.8</c:v>
                </c:pt>
                <c:pt idx="710">
                  <c:v>49.1</c:v>
                </c:pt>
                <c:pt idx="711">
                  <c:v>48.4</c:v>
                </c:pt>
                <c:pt idx="712">
                  <c:v>47.8</c:v>
                </c:pt>
                <c:pt idx="713">
                  <c:v>47.1</c:v>
                </c:pt>
                <c:pt idx="714">
                  <c:v>46.4</c:v>
                </c:pt>
                <c:pt idx="715">
                  <c:v>45.8</c:v>
                </c:pt>
                <c:pt idx="716">
                  <c:v>45.2</c:v>
                </c:pt>
                <c:pt idx="717">
                  <c:v>44.6</c:v>
                </c:pt>
                <c:pt idx="718">
                  <c:v>44</c:v>
                </c:pt>
                <c:pt idx="719">
                  <c:v>43.4</c:v>
                </c:pt>
                <c:pt idx="720">
                  <c:v>42.9</c:v>
                </c:pt>
                <c:pt idx="721">
                  <c:v>42.3</c:v>
                </c:pt>
                <c:pt idx="722">
                  <c:v>41.8</c:v>
                </c:pt>
                <c:pt idx="723">
                  <c:v>41.3</c:v>
                </c:pt>
                <c:pt idx="724">
                  <c:v>40.799999999999997</c:v>
                </c:pt>
                <c:pt idx="725">
                  <c:v>40.299999999999997</c:v>
                </c:pt>
                <c:pt idx="726">
                  <c:v>39.799999999999997</c:v>
                </c:pt>
                <c:pt idx="727">
                  <c:v>39.4</c:v>
                </c:pt>
                <c:pt idx="728">
                  <c:v>38.9</c:v>
                </c:pt>
                <c:pt idx="729">
                  <c:v>38.4</c:v>
                </c:pt>
                <c:pt idx="730">
                  <c:v>38</c:v>
                </c:pt>
                <c:pt idx="731">
                  <c:v>37.6</c:v>
                </c:pt>
                <c:pt idx="732">
                  <c:v>37.200000000000003</c:v>
                </c:pt>
                <c:pt idx="733">
                  <c:v>36.700000000000003</c:v>
                </c:pt>
                <c:pt idx="734">
                  <c:v>36.299999999999997</c:v>
                </c:pt>
                <c:pt idx="735">
                  <c:v>35.9</c:v>
                </c:pt>
                <c:pt idx="736">
                  <c:v>35.6</c:v>
                </c:pt>
                <c:pt idx="737">
                  <c:v>35.200000000000003</c:v>
                </c:pt>
                <c:pt idx="738">
                  <c:v>34.799999999999997</c:v>
                </c:pt>
                <c:pt idx="739">
                  <c:v>34.4</c:v>
                </c:pt>
                <c:pt idx="740">
                  <c:v>34.1</c:v>
                </c:pt>
                <c:pt idx="741">
                  <c:v>33.700000000000003</c:v>
                </c:pt>
                <c:pt idx="742">
                  <c:v>33.4</c:v>
                </c:pt>
                <c:pt idx="743">
                  <c:v>33.1</c:v>
                </c:pt>
                <c:pt idx="744">
                  <c:v>32.700000000000003</c:v>
                </c:pt>
                <c:pt idx="745">
                  <c:v>32.4</c:v>
                </c:pt>
                <c:pt idx="746">
                  <c:v>32.1</c:v>
                </c:pt>
                <c:pt idx="747">
                  <c:v>31.8</c:v>
                </c:pt>
                <c:pt idx="748">
                  <c:v>31.5</c:v>
                </c:pt>
                <c:pt idx="749">
                  <c:v>31.2</c:v>
                </c:pt>
                <c:pt idx="750">
                  <c:v>30.9</c:v>
                </c:pt>
                <c:pt idx="751">
                  <c:v>30.6</c:v>
                </c:pt>
                <c:pt idx="752">
                  <c:v>30.4</c:v>
                </c:pt>
                <c:pt idx="753">
                  <c:v>30.1</c:v>
                </c:pt>
                <c:pt idx="754">
                  <c:v>29.8</c:v>
                </c:pt>
                <c:pt idx="755">
                  <c:v>29.6</c:v>
                </c:pt>
                <c:pt idx="756">
                  <c:v>29.3</c:v>
                </c:pt>
                <c:pt idx="757">
                  <c:v>29</c:v>
                </c:pt>
                <c:pt idx="758">
                  <c:v>28.8</c:v>
                </c:pt>
                <c:pt idx="759">
                  <c:v>28.6</c:v>
                </c:pt>
                <c:pt idx="760">
                  <c:v>28.3</c:v>
                </c:pt>
                <c:pt idx="761">
                  <c:v>28.1</c:v>
                </c:pt>
                <c:pt idx="762">
                  <c:v>27.8</c:v>
                </c:pt>
                <c:pt idx="763">
                  <c:v>27.6</c:v>
                </c:pt>
                <c:pt idx="764">
                  <c:v>27.4</c:v>
                </c:pt>
                <c:pt idx="765">
                  <c:v>27.2</c:v>
                </c:pt>
                <c:pt idx="766">
                  <c:v>27</c:v>
                </c:pt>
                <c:pt idx="767">
                  <c:v>26.8</c:v>
                </c:pt>
                <c:pt idx="768">
                  <c:v>26.5</c:v>
                </c:pt>
                <c:pt idx="769">
                  <c:v>26.3</c:v>
                </c:pt>
                <c:pt idx="770">
                  <c:v>26.1</c:v>
                </c:pt>
                <c:pt idx="771">
                  <c:v>25.9</c:v>
                </c:pt>
                <c:pt idx="772">
                  <c:v>25.8</c:v>
                </c:pt>
                <c:pt idx="773">
                  <c:v>25.6</c:v>
                </c:pt>
                <c:pt idx="774">
                  <c:v>25.4</c:v>
                </c:pt>
                <c:pt idx="775">
                  <c:v>25.2</c:v>
                </c:pt>
                <c:pt idx="776">
                  <c:v>25</c:v>
                </c:pt>
                <c:pt idx="777">
                  <c:v>24.8</c:v>
                </c:pt>
                <c:pt idx="778">
                  <c:v>24.7</c:v>
                </c:pt>
                <c:pt idx="779">
                  <c:v>24.5</c:v>
                </c:pt>
                <c:pt idx="780">
                  <c:v>24.3</c:v>
                </c:pt>
                <c:pt idx="781">
                  <c:v>24.2</c:v>
                </c:pt>
                <c:pt idx="782">
                  <c:v>24</c:v>
                </c:pt>
                <c:pt idx="783">
                  <c:v>23.8</c:v>
                </c:pt>
                <c:pt idx="784">
                  <c:v>23.7</c:v>
                </c:pt>
                <c:pt idx="785">
                  <c:v>23.5</c:v>
                </c:pt>
                <c:pt idx="786">
                  <c:v>23.4</c:v>
                </c:pt>
                <c:pt idx="787">
                  <c:v>23.2</c:v>
                </c:pt>
                <c:pt idx="788">
                  <c:v>23.1</c:v>
                </c:pt>
                <c:pt idx="789">
                  <c:v>22.9</c:v>
                </c:pt>
                <c:pt idx="790">
                  <c:v>22.8</c:v>
                </c:pt>
                <c:pt idx="791">
                  <c:v>22.6</c:v>
                </c:pt>
                <c:pt idx="792">
                  <c:v>22.5</c:v>
                </c:pt>
                <c:pt idx="793">
                  <c:v>22.4</c:v>
                </c:pt>
                <c:pt idx="794">
                  <c:v>22.2</c:v>
                </c:pt>
                <c:pt idx="795">
                  <c:v>22.1</c:v>
                </c:pt>
                <c:pt idx="796">
                  <c:v>22</c:v>
                </c:pt>
                <c:pt idx="797">
                  <c:v>21.8</c:v>
                </c:pt>
                <c:pt idx="798">
                  <c:v>21.7</c:v>
                </c:pt>
                <c:pt idx="799">
                  <c:v>21.6</c:v>
                </c:pt>
                <c:pt idx="800">
                  <c:v>21.5</c:v>
                </c:pt>
                <c:pt idx="801">
                  <c:v>21.3</c:v>
                </c:pt>
                <c:pt idx="802">
                  <c:v>21.2</c:v>
                </c:pt>
                <c:pt idx="803">
                  <c:v>21.1</c:v>
                </c:pt>
                <c:pt idx="804">
                  <c:v>21</c:v>
                </c:pt>
                <c:pt idx="805">
                  <c:v>20.9</c:v>
                </c:pt>
                <c:pt idx="806">
                  <c:v>20.8</c:v>
                </c:pt>
                <c:pt idx="807">
                  <c:v>20.7</c:v>
                </c:pt>
                <c:pt idx="808">
                  <c:v>20.5</c:v>
                </c:pt>
                <c:pt idx="809">
                  <c:v>20.399999999999999</c:v>
                </c:pt>
                <c:pt idx="810">
                  <c:v>20.3</c:v>
                </c:pt>
                <c:pt idx="811">
                  <c:v>20.2</c:v>
                </c:pt>
                <c:pt idx="812">
                  <c:v>20.100000000000001</c:v>
                </c:pt>
                <c:pt idx="813">
                  <c:v>20</c:v>
                </c:pt>
                <c:pt idx="814">
                  <c:v>19.899999999999999</c:v>
                </c:pt>
                <c:pt idx="815">
                  <c:v>19.8</c:v>
                </c:pt>
                <c:pt idx="816">
                  <c:v>19.7</c:v>
                </c:pt>
                <c:pt idx="817">
                  <c:v>19.600000000000001</c:v>
                </c:pt>
                <c:pt idx="818">
                  <c:v>19.5</c:v>
                </c:pt>
                <c:pt idx="819">
                  <c:v>19.5</c:v>
                </c:pt>
                <c:pt idx="820">
                  <c:v>19.399999999999999</c:v>
                </c:pt>
                <c:pt idx="821">
                  <c:v>19.3</c:v>
                </c:pt>
                <c:pt idx="822">
                  <c:v>19.2</c:v>
                </c:pt>
                <c:pt idx="823">
                  <c:v>19.100000000000001</c:v>
                </c:pt>
                <c:pt idx="824">
                  <c:v>19</c:v>
                </c:pt>
                <c:pt idx="825">
                  <c:v>18.899999999999999</c:v>
                </c:pt>
                <c:pt idx="826">
                  <c:v>18.8</c:v>
                </c:pt>
                <c:pt idx="827">
                  <c:v>18.8</c:v>
                </c:pt>
                <c:pt idx="828">
                  <c:v>18.7</c:v>
                </c:pt>
                <c:pt idx="829">
                  <c:v>18.600000000000001</c:v>
                </c:pt>
                <c:pt idx="830">
                  <c:v>18.5</c:v>
                </c:pt>
                <c:pt idx="831">
                  <c:v>18.5</c:v>
                </c:pt>
                <c:pt idx="832">
                  <c:v>18.399999999999999</c:v>
                </c:pt>
                <c:pt idx="833">
                  <c:v>18.3</c:v>
                </c:pt>
                <c:pt idx="834">
                  <c:v>18.2</c:v>
                </c:pt>
                <c:pt idx="835">
                  <c:v>18.2</c:v>
                </c:pt>
                <c:pt idx="836">
                  <c:v>18.100000000000001</c:v>
                </c:pt>
                <c:pt idx="837">
                  <c:v>18</c:v>
                </c:pt>
                <c:pt idx="838">
                  <c:v>17.899999999999999</c:v>
                </c:pt>
                <c:pt idx="839">
                  <c:v>17.899999999999999</c:v>
                </c:pt>
                <c:pt idx="840">
                  <c:v>17.8</c:v>
                </c:pt>
                <c:pt idx="841">
                  <c:v>17.7</c:v>
                </c:pt>
                <c:pt idx="842">
                  <c:v>17.7</c:v>
                </c:pt>
                <c:pt idx="843">
                  <c:v>17.600000000000001</c:v>
                </c:pt>
                <c:pt idx="844">
                  <c:v>17.5</c:v>
                </c:pt>
                <c:pt idx="845">
                  <c:v>17.5</c:v>
                </c:pt>
                <c:pt idx="846">
                  <c:v>17.399999999999999</c:v>
                </c:pt>
                <c:pt idx="847">
                  <c:v>17.399999999999999</c:v>
                </c:pt>
                <c:pt idx="848">
                  <c:v>17.3</c:v>
                </c:pt>
                <c:pt idx="849">
                  <c:v>17.2</c:v>
                </c:pt>
                <c:pt idx="850">
                  <c:v>17.2</c:v>
                </c:pt>
                <c:pt idx="851">
                  <c:v>17.100000000000001</c:v>
                </c:pt>
                <c:pt idx="852">
                  <c:v>17.100000000000001</c:v>
                </c:pt>
                <c:pt idx="853">
                  <c:v>17</c:v>
                </c:pt>
                <c:pt idx="854">
                  <c:v>17</c:v>
                </c:pt>
                <c:pt idx="855">
                  <c:v>16.899999999999999</c:v>
                </c:pt>
                <c:pt idx="856">
                  <c:v>16.8</c:v>
                </c:pt>
                <c:pt idx="857">
                  <c:v>16.8</c:v>
                </c:pt>
                <c:pt idx="858">
                  <c:v>16.7</c:v>
                </c:pt>
                <c:pt idx="859">
                  <c:v>16.7</c:v>
                </c:pt>
                <c:pt idx="860">
                  <c:v>16.600000000000001</c:v>
                </c:pt>
                <c:pt idx="861">
                  <c:v>16.600000000000001</c:v>
                </c:pt>
                <c:pt idx="862">
                  <c:v>16.5</c:v>
                </c:pt>
                <c:pt idx="863">
                  <c:v>16.5</c:v>
                </c:pt>
                <c:pt idx="864">
                  <c:v>16.399999999999999</c:v>
                </c:pt>
                <c:pt idx="865">
                  <c:v>16.399999999999999</c:v>
                </c:pt>
                <c:pt idx="866">
                  <c:v>16.399999999999999</c:v>
                </c:pt>
                <c:pt idx="867">
                  <c:v>16.3</c:v>
                </c:pt>
                <c:pt idx="868">
                  <c:v>16.3</c:v>
                </c:pt>
                <c:pt idx="869">
                  <c:v>16.2</c:v>
                </c:pt>
                <c:pt idx="870">
                  <c:v>16.2</c:v>
                </c:pt>
                <c:pt idx="871">
                  <c:v>16.100000000000001</c:v>
                </c:pt>
                <c:pt idx="872">
                  <c:v>16.100000000000001</c:v>
                </c:pt>
                <c:pt idx="873">
                  <c:v>16</c:v>
                </c:pt>
                <c:pt idx="874">
                  <c:v>16</c:v>
                </c:pt>
                <c:pt idx="875">
                  <c:v>16</c:v>
                </c:pt>
                <c:pt idx="876">
                  <c:v>15.9</c:v>
                </c:pt>
                <c:pt idx="877">
                  <c:v>15.9</c:v>
                </c:pt>
                <c:pt idx="878">
                  <c:v>15.9</c:v>
                </c:pt>
                <c:pt idx="879">
                  <c:v>15.8</c:v>
                </c:pt>
                <c:pt idx="880">
                  <c:v>15.8</c:v>
                </c:pt>
                <c:pt idx="881">
                  <c:v>15.7</c:v>
                </c:pt>
                <c:pt idx="882">
                  <c:v>15.7</c:v>
                </c:pt>
                <c:pt idx="883">
                  <c:v>15.7</c:v>
                </c:pt>
                <c:pt idx="884">
                  <c:v>15.6</c:v>
                </c:pt>
                <c:pt idx="885">
                  <c:v>15.6</c:v>
                </c:pt>
                <c:pt idx="886">
                  <c:v>15.6</c:v>
                </c:pt>
                <c:pt idx="887">
                  <c:v>15.5</c:v>
                </c:pt>
                <c:pt idx="888">
                  <c:v>15.5</c:v>
                </c:pt>
                <c:pt idx="889">
                  <c:v>15.5</c:v>
                </c:pt>
                <c:pt idx="890">
                  <c:v>15.4</c:v>
                </c:pt>
                <c:pt idx="891">
                  <c:v>15.4</c:v>
                </c:pt>
                <c:pt idx="892">
                  <c:v>15.4</c:v>
                </c:pt>
                <c:pt idx="893">
                  <c:v>15.3</c:v>
                </c:pt>
                <c:pt idx="894">
                  <c:v>15.3</c:v>
                </c:pt>
                <c:pt idx="895">
                  <c:v>15.3</c:v>
                </c:pt>
                <c:pt idx="896">
                  <c:v>15.3</c:v>
                </c:pt>
                <c:pt idx="897">
                  <c:v>15.2</c:v>
                </c:pt>
                <c:pt idx="898">
                  <c:v>15.2</c:v>
                </c:pt>
                <c:pt idx="899">
                  <c:v>15.2</c:v>
                </c:pt>
                <c:pt idx="900">
                  <c:v>15.2</c:v>
                </c:pt>
                <c:pt idx="901">
                  <c:v>15.1</c:v>
                </c:pt>
                <c:pt idx="902">
                  <c:v>15.1</c:v>
                </c:pt>
                <c:pt idx="903">
                  <c:v>15.1</c:v>
                </c:pt>
                <c:pt idx="904">
                  <c:v>15.1</c:v>
                </c:pt>
                <c:pt idx="905">
                  <c:v>15</c:v>
                </c:pt>
                <c:pt idx="906">
                  <c:v>15</c:v>
                </c:pt>
                <c:pt idx="907">
                  <c:v>15</c:v>
                </c:pt>
                <c:pt idx="908">
                  <c:v>15</c:v>
                </c:pt>
                <c:pt idx="909">
                  <c:v>14.9</c:v>
                </c:pt>
                <c:pt idx="910">
                  <c:v>14.9</c:v>
                </c:pt>
                <c:pt idx="911">
                  <c:v>14.9</c:v>
                </c:pt>
                <c:pt idx="912">
                  <c:v>14.9</c:v>
                </c:pt>
                <c:pt idx="913">
                  <c:v>14.9</c:v>
                </c:pt>
                <c:pt idx="914">
                  <c:v>14.8</c:v>
                </c:pt>
                <c:pt idx="915">
                  <c:v>14.8</c:v>
                </c:pt>
                <c:pt idx="916">
                  <c:v>14.8</c:v>
                </c:pt>
                <c:pt idx="917">
                  <c:v>14.8</c:v>
                </c:pt>
                <c:pt idx="918">
                  <c:v>14.8</c:v>
                </c:pt>
                <c:pt idx="919">
                  <c:v>14.8</c:v>
                </c:pt>
                <c:pt idx="920">
                  <c:v>14.7</c:v>
                </c:pt>
                <c:pt idx="921">
                  <c:v>14.7</c:v>
                </c:pt>
                <c:pt idx="922">
                  <c:v>14.7</c:v>
                </c:pt>
                <c:pt idx="923">
                  <c:v>14.7</c:v>
                </c:pt>
                <c:pt idx="924">
                  <c:v>14.7</c:v>
                </c:pt>
                <c:pt idx="925">
                  <c:v>14.7</c:v>
                </c:pt>
                <c:pt idx="926">
                  <c:v>14.6</c:v>
                </c:pt>
                <c:pt idx="927">
                  <c:v>14.6</c:v>
                </c:pt>
                <c:pt idx="928">
                  <c:v>14.6</c:v>
                </c:pt>
                <c:pt idx="929">
                  <c:v>14.6</c:v>
                </c:pt>
                <c:pt idx="930">
                  <c:v>14.6</c:v>
                </c:pt>
                <c:pt idx="931">
                  <c:v>14.6</c:v>
                </c:pt>
                <c:pt idx="932">
                  <c:v>14.6</c:v>
                </c:pt>
                <c:pt idx="933">
                  <c:v>14.6</c:v>
                </c:pt>
                <c:pt idx="934">
                  <c:v>14.6</c:v>
                </c:pt>
                <c:pt idx="935">
                  <c:v>14.5</c:v>
                </c:pt>
                <c:pt idx="936">
                  <c:v>14.5</c:v>
                </c:pt>
                <c:pt idx="937">
                  <c:v>14.5</c:v>
                </c:pt>
                <c:pt idx="938">
                  <c:v>14.5</c:v>
                </c:pt>
                <c:pt idx="939">
                  <c:v>14.5</c:v>
                </c:pt>
                <c:pt idx="940">
                  <c:v>14.5</c:v>
                </c:pt>
                <c:pt idx="941">
                  <c:v>14.5</c:v>
                </c:pt>
                <c:pt idx="942">
                  <c:v>14.5</c:v>
                </c:pt>
                <c:pt idx="943">
                  <c:v>14.5</c:v>
                </c:pt>
                <c:pt idx="944">
                  <c:v>14.5</c:v>
                </c:pt>
                <c:pt idx="945">
                  <c:v>14.5</c:v>
                </c:pt>
                <c:pt idx="946">
                  <c:v>14.5</c:v>
                </c:pt>
                <c:pt idx="947">
                  <c:v>14.5</c:v>
                </c:pt>
                <c:pt idx="948">
                  <c:v>14.5</c:v>
                </c:pt>
                <c:pt idx="949">
                  <c:v>14.5</c:v>
                </c:pt>
                <c:pt idx="950">
                  <c:v>14.5</c:v>
                </c:pt>
                <c:pt idx="951">
                  <c:v>14.5</c:v>
                </c:pt>
                <c:pt idx="952">
                  <c:v>14.5</c:v>
                </c:pt>
                <c:pt idx="953">
                  <c:v>14.5</c:v>
                </c:pt>
                <c:pt idx="954">
                  <c:v>14.5</c:v>
                </c:pt>
                <c:pt idx="955">
                  <c:v>14.5</c:v>
                </c:pt>
                <c:pt idx="956">
                  <c:v>14.5</c:v>
                </c:pt>
                <c:pt idx="957">
                  <c:v>14.5</c:v>
                </c:pt>
                <c:pt idx="958">
                  <c:v>14.5</c:v>
                </c:pt>
                <c:pt idx="959">
                  <c:v>14.5</c:v>
                </c:pt>
                <c:pt idx="960">
                  <c:v>14.5</c:v>
                </c:pt>
                <c:pt idx="961">
                  <c:v>14.5</c:v>
                </c:pt>
                <c:pt idx="962">
                  <c:v>14.5</c:v>
                </c:pt>
                <c:pt idx="963">
                  <c:v>14.5</c:v>
                </c:pt>
                <c:pt idx="964">
                  <c:v>14.5</c:v>
                </c:pt>
                <c:pt idx="965">
                  <c:v>14.5</c:v>
                </c:pt>
                <c:pt idx="966">
                  <c:v>14.5</c:v>
                </c:pt>
                <c:pt idx="967">
                  <c:v>14.5</c:v>
                </c:pt>
                <c:pt idx="968">
                  <c:v>14.5</c:v>
                </c:pt>
                <c:pt idx="969">
                  <c:v>14.5</c:v>
                </c:pt>
                <c:pt idx="970">
                  <c:v>14.5</c:v>
                </c:pt>
                <c:pt idx="971">
                  <c:v>14.5</c:v>
                </c:pt>
                <c:pt idx="972">
                  <c:v>14.5</c:v>
                </c:pt>
                <c:pt idx="973">
                  <c:v>14.5</c:v>
                </c:pt>
                <c:pt idx="974">
                  <c:v>14.5</c:v>
                </c:pt>
                <c:pt idx="975">
                  <c:v>14.6</c:v>
                </c:pt>
                <c:pt idx="976">
                  <c:v>14.6</c:v>
                </c:pt>
                <c:pt idx="977">
                  <c:v>14.6</c:v>
                </c:pt>
                <c:pt idx="978">
                  <c:v>14.6</c:v>
                </c:pt>
                <c:pt idx="979">
                  <c:v>14.6</c:v>
                </c:pt>
                <c:pt idx="980">
                  <c:v>14.6</c:v>
                </c:pt>
                <c:pt idx="981">
                  <c:v>14.6</c:v>
                </c:pt>
                <c:pt idx="982">
                  <c:v>14.6</c:v>
                </c:pt>
                <c:pt idx="983">
                  <c:v>14.7</c:v>
                </c:pt>
                <c:pt idx="984">
                  <c:v>14.7</c:v>
                </c:pt>
                <c:pt idx="985">
                  <c:v>14.7</c:v>
                </c:pt>
                <c:pt idx="986">
                  <c:v>14.7</c:v>
                </c:pt>
                <c:pt idx="987">
                  <c:v>14.7</c:v>
                </c:pt>
                <c:pt idx="988">
                  <c:v>14.7</c:v>
                </c:pt>
                <c:pt idx="989">
                  <c:v>14.8</c:v>
                </c:pt>
                <c:pt idx="990">
                  <c:v>14.8</c:v>
                </c:pt>
                <c:pt idx="991">
                  <c:v>14.8</c:v>
                </c:pt>
                <c:pt idx="992">
                  <c:v>14.8</c:v>
                </c:pt>
                <c:pt idx="993">
                  <c:v>14.8</c:v>
                </c:pt>
                <c:pt idx="994">
                  <c:v>14.9</c:v>
                </c:pt>
                <c:pt idx="995">
                  <c:v>14.9</c:v>
                </c:pt>
                <c:pt idx="996">
                  <c:v>14.9</c:v>
                </c:pt>
                <c:pt idx="997">
                  <c:v>14.9</c:v>
                </c:pt>
                <c:pt idx="998">
                  <c:v>15</c:v>
                </c:pt>
                <c:pt idx="999">
                  <c:v>15</c:v>
                </c:pt>
                <c:pt idx="1000">
                  <c:v>15</c:v>
                </c:pt>
                <c:pt idx="1001">
                  <c:v>15</c:v>
                </c:pt>
                <c:pt idx="1002">
                  <c:v>15.1</c:v>
                </c:pt>
                <c:pt idx="1003">
                  <c:v>15.1</c:v>
                </c:pt>
                <c:pt idx="1004">
                  <c:v>15.1</c:v>
                </c:pt>
                <c:pt idx="1005">
                  <c:v>15.1</c:v>
                </c:pt>
                <c:pt idx="1006">
                  <c:v>15.2</c:v>
                </c:pt>
                <c:pt idx="1007">
                  <c:v>15.2</c:v>
                </c:pt>
                <c:pt idx="1008">
                  <c:v>15.2</c:v>
                </c:pt>
                <c:pt idx="1009">
                  <c:v>15.3</c:v>
                </c:pt>
                <c:pt idx="1010">
                  <c:v>15.3</c:v>
                </c:pt>
                <c:pt idx="1011">
                  <c:v>15.3</c:v>
                </c:pt>
                <c:pt idx="1012">
                  <c:v>15.4</c:v>
                </c:pt>
                <c:pt idx="1013">
                  <c:v>15.4</c:v>
                </c:pt>
                <c:pt idx="1014">
                  <c:v>15.5</c:v>
                </c:pt>
                <c:pt idx="1015">
                  <c:v>15.5</c:v>
                </c:pt>
                <c:pt idx="1016">
                  <c:v>15.5</c:v>
                </c:pt>
                <c:pt idx="1017">
                  <c:v>15.6</c:v>
                </c:pt>
                <c:pt idx="1018">
                  <c:v>15.6</c:v>
                </c:pt>
                <c:pt idx="1019">
                  <c:v>15.7</c:v>
                </c:pt>
                <c:pt idx="1020">
                  <c:v>15.7</c:v>
                </c:pt>
                <c:pt idx="1021">
                  <c:v>15.8</c:v>
                </c:pt>
                <c:pt idx="1022">
                  <c:v>15.8</c:v>
                </c:pt>
                <c:pt idx="1023">
                  <c:v>15.9</c:v>
                </c:pt>
                <c:pt idx="1024">
                  <c:v>15.9</c:v>
                </c:pt>
                <c:pt idx="1025">
                  <c:v>16</c:v>
                </c:pt>
                <c:pt idx="1026">
                  <c:v>16</c:v>
                </c:pt>
                <c:pt idx="1027">
                  <c:v>16.100000000000001</c:v>
                </c:pt>
                <c:pt idx="1028">
                  <c:v>16.100000000000001</c:v>
                </c:pt>
                <c:pt idx="1029">
                  <c:v>16.2</c:v>
                </c:pt>
                <c:pt idx="1030">
                  <c:v>16.2</c:v>
                </c:pt>
                <c:pt idx="1031">
                  <c:v>16.3</c:v>
                </c:pt>
                <c:pt idx="1032">
                  <c:v>16.3</c:v>
                </c:pt>
                <c:pt idx="1033">
                  <c:v>16.399999999999999</c:v>
                </c:pt>
                <c:pt idx="1034">
                  <c:v>16.5</c:v>
                </c:pt>
                <c:pt idx="1035">
                  <c:v>16.5</c:v>
                </c:pt>
                <c:pt idx="1036">
                  <c:v>16.600000000000001</c:v>
                </c:pt>
                <c:pt idx="1037">
                  <c:v>16.7</c:v>
                </c:pt>
                <c:pt idx="1038">
                  <c:v>16.7</c:v>
                </c:pt>
                <c:pt idx="1039">
                  <c:v>16.8</c:v>
                </c:pt>
                <c:pt idx="1040">
                  <c:v>16.899999999999999</c:v>
                </c:pt>
                <c:pt idx="1041">
                  <c:v>17</c:v>
                </c:pt>
                <c:pt idx="1042">
                  <c:v>17</c:v>
                </c:pt>
                <c:pt idx="1043">
                  <c:v>17.100000000000001</c:v>
                </c:pt>
                <c:pt idx="1044">
                  <c:v>17.2</c:v>
                </c:pt>
                <c:pt idx="1045">
                  <c:v>17.3</c:v>
                </c:pt>
                <c:pt idx="1046">
                  <c:v>17.399999999999999</c:v>
                </c:pt>
                <c:pt idx="1047">
                  <c:v>17.5</c:v>
                </c:pt>
                <c:pt idx="1048">
                  <c:v>17.600000000000001</c:v>
                </c:pt>
                <c:pt idx="1049">
                  <c:v>17.600000000000001</c:v>
                </c:pt>
                <c:pt idx="1050">
                  <c:v>17.7</c:v>
                </c:pt>
                <c:pt idx="1051">
                  <c:v>17.8</c:v>
                </c:pt>
                <c:pt idx="1052">
                  <c:v>17.899999999999999</c:v>
                </c:pt>
                <c:pt idx="1053">
                  <c:v>18</c:v>
                </c:pt>
                <c:pt idx="1054">
                  <c:v>18.100000000000001</c:v>
                </c:pt>
                <c:pt idx="1055">
                  <c:v>18.2</c:v>
                </c:pt>
                <c:pt idx="1056">
                  <c:v>18.399999999999999</c:v>
                </c:pt>
                <c:pt idx="1057">
                  <c:v>18.5</c:v>
                </c:pt>
                <c:pt idx="1058">
                  <c:v>18.600000000000001</c:v>
                </c:pt>
                <c:pt idx="1059">
                  <c:v>18.7</c:v>
                </c:pt>
                <c:pt idx="1060">
                  <c:v>18.8</c:v>
                </c:pt>
                <c:pt idx="1061">
                  <c:v>19</c:v>
                </c:pt>
                <c:pt idx="1062">
                  <c:v>19.100000000000001</c:v>
                </c:pt>
                <c:pt idx="1063">
                  <c:v>19.2</c:v>
                </c:pt>
                <c:pt idx="1064">
                  <c:v>19.399999999999999</c:v>
                </c:pt>
                <c:pt idx="1065">
                  <c:v>19.5</c:v>
                </c:pt>
                <c:pt idx="1066">
                  <c:v>19.600000000000001</c:v>
                </c:pt>
                <c:pt idx="1067">
                  <c:v>19.8</c:v>
                </c:pt>
                <c:pt idx="1068">
                  <c:v>19.899999999999999</c:v>
                </c:pt>
                <c:pt idx="1069">
                  <c:v>20.100000000000001</c:v>
                </c:pt>
                <c:pt idx="1070">
                  <c:v>20.3</c:v>
                </c:pt>
                <c:pt idx="1071">
                  <c:v>20.399999999999999</c:v>
                </c:pt>
                <c:pt idx="1072">
                  <c:v>20.6</c:v>
                </c:pt>
                <c:pt idx="1073">
                  <c:v>20.8</c:v>
                </c:pt>
                <c:pt idx="1074">
                  <c:v>21</c:v>
                </c:pt>
                <c:pt idx="1075">
                  <c:v>21.1</c:v>
                </c:pt>
                <c:pt idx="1076">
                  <c:v>21.3</c:v>
                </c:pt>
                <c:pt idx="1077">
                  <c:v>21.5</c:v>
                </c:pt>
                <c:pt idx="1078">
                  <c:v>21.7</c:v>
                </c:pt>
                <c:pt idx="1079">
                  <c:v>21.9</c:v>
                </c:pt>
                <c:pt idx="1080">
                  <c:v>22.2</c:v>
                </c:pt>
                <c:pt idx="1081">
                  <c:v>22.4</c:v>
                </c:pt>
                <c:pt idx="1082">
                  <c:v>22.6</c:v>
                </c:pt>
                <c:pt idx="1083">
                  <c:v>22.8</c:v>
                </c:pt>
                <c:pt idx="1084">
                  <c:v>23.1</c:v>
                </c:pt>
                <c:pt idx="1085">
                  <c:v>23.3</c:v>
                </c:pt>
                <c:pt idx="1086">
                  <c:v>23.6</c:v>
                </c:pt>
                <c:pt idx="1087">
                  <c:v>23.9</c:v>
                </c:pt>
                <c:pt idx="1088">
                  <c:v>24.1</c:v>
                </c:pt>
                <c:pt idx="1089">
                  <c:v>24.4</c:v>
                </c:pt>
                <c:pt idx="1090">
                  <c:v>24.7</c:v>
                </c:pt>
                <c:pt idx="1091">
                  <c:v>25</c:v>
                </c:pt>
                <c:pt idx="1092">
                  <c:v>25.3</c:v>
                </c:pt>
                <c:pt idx="1093">
                  <c:v>25.7</c:v>
                </c:pt>
                <c:pt idx="1094">
                  <c:v>26</c:v>
                </c:pt>
                <c:pt idx="1095">
                  <c:v>26.4</c:v>
                </c:pt>
                <c:pt idx="1096">
                  <c:v>26.7</c:v>
                </c:pt>
                <c:pt idx="1097">
                  <c:v>27.1</c:v>
                </c:pt>
                <c:pt idx="1098">
                  <c:v>27.5</c:v>
                </c:pt>
                <c:pt idx="1099">
                  <c:v>27.9</c:v>
                </c:pt>
                <c:pt idx="1100">
                  <c:v>28.3</c:v>
                </c:pt>
                <c:pt idx="1101">
                  <c:v>28.7</c:v>
                </c:pt>
                <c:pt idx="1102">
                  <c:v>29.2</c:v>
                </c:pt>
                <c:pt idx="1103">
                  <c:v>29.6</c:v>
                </c:pt>
                <c:pt idx="1104">
                  <c:v>30.1</c:v>
                </c:pt>
                <c:pt idx="1105">
                  <c:v>30.6</c:v>
                </c:pt>
                <c:pt idx="1106">
                  <c:v>31.2</c:v>
                </c:pt>
                <c:pt idx="1107">
                  <c:v>31.7</c:v>
                </c:pt>
                <c:pt idx="1108">
                  <c:v>32.299999999999997</c:v>
                </c:pt>
                <c:pt idx="1109">
                  <c:v>32.9</c:v>
                </c:pt>
                <c:pt idx="1110">
                  <c:v>33.5</c:v>
                </c:pt>
                <c:pt idx="1111">
                  <c:v>34.1</c:v>
                </c:pt>
                <c:pt idx="1112">
                  <c:v>34.799999999999997</c:v>
                </c:pt>
                <c:pt idx="1113">
                  <c:v>35.5</c:v>
                </c:pt>
                <c:pt idx="1114">
                  <c:v>36.200000000000003</c:v>
                </c:pt>
                <c:pt idx="1115">
                  <c:v>36.9</c:v>
                </c:pt>
                <c:pt idx="1116">
                  <c:v>37.700000000000003</c:v>
                </c:pt>
                <c:pt idx="1117">
                  <c:v>38.5</c:v>
                </c:pt>
                <c:pt idx="1118">
                  <c:v>39.4</c:v>
                </c:pt>
                <c:pt idx="1119">
                  <c:v>40.299999999999997</c:v>
                </c:pt>
                <c:pt idx="1120">
                  <c:v>41.3</c:v>
                </c:pt>
                <c:pt idx="1121">
                  <c:v>42.2</c:v>
                </c:pt>
                <c:pt idx="1122">
                  <c:v>43.3</c:v>
                </c:pt>
                <c:pt idx="1123">
                  <c:v>44.4</c:v>
                </c:pt>
                <c:pt idx="1124">
                  <c:v>45.5</c:v>
                </c:pt>
                <c:pt idx="1125">
                  <c:v>46.7</c:v>
                </c:pt>
                <c:pt idx="1126">
                  <c:v>47.9</c:v>
                </c:pt>
                <c:pt idx="1127">
                  <c:v>49.3</c:v>
                </c:pt>
                <c:pt idx="1128">
                  <c:v>50.6</c:v>
                </c:pt>
                <c:pt idx="1129">
                  <c:v>52.1</c:v>
                </c:pt>
                <c:pt idx="1130">
                  <c:v>53.6</c:v>
                </c:pt>
                <c:pt idx="1131">
                  <c:v>55.2</c:v>
                </c:pt>
                <c:pt idx="1132">
                  <c:v>56.9</c:v>
                </c:pt>
                <c:pt idx="1133">
                  <c:v>58.7</c:v>
                </c:pt>
                <c:pt idx="1134">
                  <c:v>60.6</c:v>
                </c:pt>
                <c:pt idx="1135">
                  <c:v>62.7</c:v>
                </c:pt>
                <c:pt idx="1136">
                  <c:v>64.8</c:v>
                </c:pt>
                <c:pt idx="1137">
                  <c:v>67</c:v>
                </c:pt>
                <c:pt idx="1138">
                  <c:v>69.400000000000006</c:v>
                </c:pt>
                <c:pt idx="1139">
                  <c:v>71.900000000000006</c:v>
                </c:pt>
                <c:pt idx="1140">
                  <c:v>74.599999999999994</c:v>
                </c:pt>
                <c:pt idx="1141">
                  <c:v>77.400000000000006</c:v>
                </c:pt>
                <c:pt idx="1142">
                  <c:v>80.400000000000006</c:v>
                </c:pt>
                <c:pt idx="1143">
                  <c:v>83.6</c:v>
                </c:pt>
                <c:pt idx="1144">
                  <c:v>87</c:v>
                </c:pt>
                <c:pt idx="1145">
                  <c:v>90.6</c:v>
                </c:pt>
                <c:pt idx="1146">
                  <c:v>94.4</c:v>
                </c:pt>
                <c:pt idx="1147">
                  <c:v>98.5</c:v>
                </c:pt>
                <c:pt idx="1148">
                  <c:v>102.8</c:v>
                </c:pt>
                <c:pt idx="1149">
                  <c:v>107.4</c:v>
                </c:pt>
                <c:pt idx="1150">
                  <c:v>112.3</c:v>
                </c:pt>
                <c:pt idx="1151">
                  <c:v>117.5</c:v>
                </c:pt>
                <c:pt idx="1152">
                  <c:v>123</c:v>
                </c:pt>
                <c:pt idx="1153">
                  <c:v>128.80000000000001</c:v>
                </c:pt>
                <c:pt idx="1154">
                  <c:v>135</c:v>
                </c:pt>
                <c:pt idx="1155">
                  <c:v>141.5</c:v>
                </c:pt>
                <c:pt idx="1156">
                  <c:v>148.4</c:v>
                </c:pt>
                <c:pt idx="1157">
                  <c:v>155.5</c:v>
                </c:pt>
                <c:pt idx="1158">
                  <c:v>163</c:v>
                </c:pt>
                <c:pt idx="1159">
                  <c:v>170.8</c:v>
                </c:pt>
                <c:pt idx="1160">
                  <c:v>178.9</c:v>
                </c:pt>
                <c:pt idx="1161">
                  <c:v>187.1</c:v>
                </c:pt>
                <c:pt idx="1162">
                  <c:v>195.4</c:v>
                </c:pt>
                <c:pt idx="1163">
                  <c:v>203.7</c:v>
                </c:pt>
                <c:pt idx="1164">
                  <c:v>211.9</c:v>
                </c:pt>
                <c:pt idx="1165">
                  <c:v>219.8</c:v>
                </c:pt>
                <c:pt idx="1166">
                  <c:v>227.2</c:v>
                </c:pt>
                <c:pt idx="1167">
                  <c:v>234</c:v>
                </c:pt>
                <c:pt idx="1168">
                  <c:v>240</c:v>
                </c:pt>
                <c:pt idx="1169">
                  <c:v>245.1</c:v>
                </c:pt>
                <c:pt idx="1170">
                  <c:v>249.1</c:v>
                </c:pt>
                <c:pt idx="1171">
                  <c:v>252.2</c:v>
                </c:pt>
                <c:pt idx="1172">
                  <c:v>254.4</c:v>
                </c:pt>
                <c:pt idx="1173">
                  <c:v>255.9</c:v>
                </c:pt>
                <c:pt idx="1174">
                  <c:v>256.8</c:v>
                </c:pt>
                <c:pt idx="1175">
                  <c:v>257.39999999999998</c:v>
                </c:pt>
                <c:pt idx="1176">
                  <c:v>257.8</c:v>
                </c:pt>
                <c:pt idx="1177">
                  <c:v>257.89999999999998</c:v>
                </c:pt>
                <c:pt idx="1178">
                  <c:v>257.89999999999998</c:v>
                </c:pt>
                <c:pt idx="1179">
                  <c:v>257.8</c:v>
                </c:pt>
                <c:pt idx="1180">
                  <c:v>257.39999999999998</c:v>
                </c:pt>
                <c:pt idx="1181">
                  <c:v>256.89999999999998</c:v>
                </c:pt>
                <c:pt idx="1182">
                  <c:v>255.9</c:v>
                </c:pt>
                <c:pt idx="1183">
                  <c:v>254.5</c:v>
                </c:pt>
                <c:pt idx="1184">
                  <c:v>252.3</c:v>
                </c:pt>
                <c:pt idx="1185">
                  <c:v>249.2</c:v>
                </c:pt>
                <c:pt idx="1186">
                  <c:v>245.2</c:v>
                </c:pt>
                <c:pt idx="1187">
                  <c:v>240.2</c:v>
                </c:pt>
                <c:pt idx="1188">
                  <c:v>234.2</c:v>
                </c:pt>
                <c:pt idx="1189">
                  <c:v>227.5</c:v>
                </c:pt>
                <c:pt idx="1190">
                  <c:v>220.1</c:v>
                </c:pt>
              </c:numCache>
            </c:numRef>
          </c:yVal>
          <c:smooth val="1"/>
          <c:extLst>
            <c:ext xmlns:c16="http://schemas.microsoft.com/office/drawing/2014/chart" uri="{C3380CC4-5D6E-409C-BE32-E72D297353CC}">
              <c16:uniqueId val="{00000003-F2B3-4505-9E8E-587A0744C04C}"/>
            </c:ext>
          </c:extLst>
        </c:ser>
        <c:ser>
          <c:idx val="4"/>
          <c:order val="4"/>
          <c:tx>
            <c:strRef>
              <c:f>'Tsky Data'!$F$5</c:f>
              <c:strCache>
                <c:ptCount val="1"/>
                <c:pt idx="0">
                  <c:v>6mm</c:v>
                </c:pt>
              </c:strCache>
            </c:strRef>
          </c:tx>
          <c:marker>
            <c:symbol val="none"/>
          </c:marker>
          <c:xVal>
            <c:numRef>
              <c:f>'Tsky Data'!$A$6:$A$1196</c:f>
              <c:numCache>
                <c:formatCode>General</c:formatCode>
                <c:ptCount val="1191"/>
                <c:pt idx="0" formatCode="0.0">
                  <c:v>1</c:v>
                </c:pt>
                <c:pt idx="1">
                  <c:v>1.1000000000000001</c:v>
                </c:pt>
                <c:pt idx="2" formatCode="0.0">
                  <c:v>1.2000000000000002</c:v>
                </c:pt>
                <c:pt idx="3" formatCode="0.0">
                  <c:v>1.3000000000000003</c:v>
                </c:pt>
                <c:pt idx="4" formatCode="0.0">
                  <c:v>1.4000000000000004</c:v>
                </c:pt>
                <c:pt idx="5" formatCode="0.0">
                  <c:v>1.5000000000000004</c:v>
                </c:pt>
                <c:pt idx="6" formatCode="0.0">
                  <c:v>1.6000000000000005</c:v>
                </c:pt>
                <c:pt idx="7" formatCode="0.0">
                  <c:v>1.7000000000000006</c:v>
                </c:pt>
                <c:pt idx="8" formatCode="0.0">
                  <c:v>1.8000000000000007</c:v>
                </c:pt>
                <c:pt idx="9" formatCode="0.0">
                  <c:v>1.9000000000000008</c:v>
                </c:pt>
                <c:pt idx="10" formatCode="0.0">
                  <c:v>2.0000000000000009</c:v>
                </c:pt>
                <c:pt idx="11">
                  <c:v>2.100000000000001</c:v>
                </c:pt>
                <c:pt idx="12" formatCode="0.0">
                  <c:v>2.2000000000000011</c:v>
                </c:pt>
                <c:pt idx="13" formatCode="0.0">
                  <c:v>2.3000000000000012</c:v>
                </c:pt>
                <c:pt idx="14" formatCode="0.0">
                  <c:v>2.4000000000000012</c:v>
                </c:pt>
                <c:pt idx="15" formatCode="0.0">
                  <c:v>2.5000000000000013</c:v>
                </c:pt>
                <c:pt idx="16" formatCode="0.0">
                  <c:v>2.6000000000000014</c:v>
                </c:pt>
                <c:pt idx="17" formatCode="0.0">
                  <c:v>2.7000000000000015</c:v>
                </c:pt>
                <c:pt idx="18" formatCode="0.0">
                  <c:v>2.8000000000000016</c:v>
                </c:pt>
                <c:pt idx="19" formatCode="0.0">
                  <c:v>2.9000000000000017</c:v>
                </c:pt>
                <c:pt idx="20" formatCode="0.0">
                  <c:v>3.0000000000000018</c:v>
                </c:pt>
                <c:pt idx="21" formatCode="0.0">
                  <c:v>3.1000000000000019</c:v>
                </c:pt>
                <c:pt idx="22" formatCode="0.0">
                  <c:v>3.200000000000002</c:v>
                </c:pt>
                <c:pt idx="23" formatCode="0.0">
                  <c:v>3.300000000000002</c:v>
                </c:pt>
                <c:pt idx="24" formatCode="0.0">
                  <c:v>3.4000000000000021</c:v>
                </c:pt>
                <c:pt idx="25" formatCode="0.0">
                  <c:v>3.5000000000000022</c:v>
                </c:pt>
                <c:pt idx="26" formatCode="0.0">
                  <c:v>3.6000000000000023</c:v>
                </c:pt>
                <c:pt idx="27" formatCode="0.0">
                  <c:v>3.7000000000000024</c:v>
                </c:pt>
                <c:pt idx="28" formatCode="0.0">
                  <c:v>3.8000000000000025</c:v>
                </c:pt>
                <c:pt idx="29" formatCode="0.0">
                  <c:v>3.9000000000000026</c:v>
                </c:pt>
                <c:pt idx="30" formatCode="0.0">
                  <c:v>4.0000000000000027</c:v>
                </c:pt>
                <c:pt idx="31" formatCode="0.0">
                  <c:v>4.1000000000000023</c:v>
                </c:pt>
                <c:pt idx="32" formatCode="0.0">
                  <c:v>4.200000000000002</c:v>
                </c:pt>
                <c:pt idx="33" formatCode="0.0">
                  <c:v>4.3000000000000016</c:v>
                </c:pt>
                <c:pt idx="34" formatCode="0.0">
                  <c:v>4.4000000000000012</c:v>
                </c:pt>
                <c:pt idx="35" formatCode="0.0">
                  <c:v>4.5000000000000009</c:v>
                </c:pt>
                <c:pt idx="36" formatCode="0.0">
                  <c:v>4.6000000000000005</c:v>
                </c:pt>
                <c:pt idx="37" formatCode="0.0">
                  <c:v>4.7</c:v>
                </c:pt>
                <c:pt idx="38" formatCode="0.0">
                  <c:v>4.8</c:v>
                </c:pt>
                <c:pt idx="39" formatCode="0.0">
                  <c:v>4.8999999999999995</c:v>
                </c:pt>
                <c:pt idx="40" formatCode="0.0">
                  <c:v>4.9999999999999991</c:v>
                </c:pt>
                <c:pt idx="41" formatCode="0.0">
                  <c:v>5.0999999999999988</c:v>
                </c:pt>
                <c:pt idx="42" formatCode="0.0">
                  <c:v>5.1999999999999984</c:v>
                </c:pt>
                <c:pt idx="43" formatCode="0.0">
                  <c:v>5.299999999999998</c:v>
                </c:pt>
                <c:pt idx="44" formatCode="0.0">
                  <c:v>5.3999999999999977</c:v>
                </c:pt>
                <c:pt idx="45" formatCode="0.0">
                  <c:v>5.4999999999999973</c:v>
                </c:pt>
                <c:pt idx="46" formatCode="0.0">
                  <c:v>5.599999999999997</c:v>
                </c:pt>
                <c:pt idx="47" formatCode="0.0">
                  <c:v>5.6999999999999966</c:v>
                </c:pt>
                <c:pt idx="48" formatCode="0.0">
                  <c:v>5.7999999999999963</c:v>
                </c:pt>
                <c:pt idx="49" formatCode="0.0">
                  <c:v>5.8999999999999959</c:v>
                </c:pt>
                <c:pt idx="50" formatCode="0.0">
                  <c:v>5.9999999999999956</c:v>
                </c:pt>
                <c:pt idx="51" formatCode="0.0">
                  <c:v>6.0999999999999952</c:v>
                </c:pt>
                <c:pt idx="52" formatCode="0.0">
                  <c:v>6.1999999999999948</c:v>
                </c:pt>
                <c:pt idx="53" formatCode="0.0">
                  <c:v>6.2999999999999945</c:v>
                </c:pt>
                <c:pt idx="54" formatCode="0.0">
                  <c:v>6.3999999999999941</c:v>
                </c:pt>
                <c:pt idx="55" formatCode="0.0">
                  <c:v>6.4999999999999938</c:v>
                </c:pt>
                <c:pt idx="56" formatCode="0.0">
                  <c:v>6.5999999999999934</c:v>
                </c:pt>
                <c:pt idx="57" formatCode="0.0">
                  <c:v>6.6999999999999931</c:v>
                </c:pt>
                <c:pt idx="58" formatCode="0.0">
                  <c:v>6.7999999999999927</c:v>
                </c:pt>
                <c:pt idx="59" formatCode="0.0">
                  <c:v>6.8999999999999924</c:v>
                </c:pt>
                <c:pt idx="60" formatCode="0.0">
                  <c:v>6.999999999999992</c:v>
                </c:pt>
                <c:pt idx="61" formatCode="0.0">
                  <c:v>7.0999999999999917</c:v>
                </c:pt>
                <c:pt idx="62" formatCode="0.0">
                  <c:v>7.1999999999999913</c:v>
                </c:pt>
                <c:pt idx="63" formatCode="0.0">
                  <c:v>7.2999999999999909</c:v>
                </c:pt>
                <c:pt idx="64" formatCode="0.0">
                  <c:v>7.3999999999999906</c:v>
                </c:pt>
                <c:pt idx="65" formatCode="0.0">
                  <c:v>7.4999999999999902</c:v>
                </c:pt>
                <c:pt idx="66" formatCode="0.0">
                  <c:v>7.5999999999999899</c:v>
                </c:pt>
                <c:pt idx="67" formatCode="0.0">
                  <c:v>7.6999999999999895</c:v>
                </c:pt>
                <c:pt idx="68" formatCode="0.0">
                  <c:v>7.7999999999999892</c:v>
                </c:pt>
                <c:pt idx="69" formatCode="0.0">
                  <c:v>7.8999999999999888</c:v>
                </c:pt>
                <c:pt idx="70" formatCode="0.0">
                  <c:v>7.9999999999999885</c:v>
                </c:pt>
                <c:pt idx="71" formatCode="0.0">
                  <c:v>8.099999999999989</c:v>
                </c:pt>
                <c:pt idx="72" formatCode="0.0">
                  <c:v>8.1999999999999886</c:v>
                </c:pt>
                <c:pt idx="73" formatCode="0.0">
                  <c:v>8.2999999999999883</c:v>
                </c:pt>
                <c:pt idx="74" formatCode="0.0">
                  <c:v>8.3999999999999879</c:v>
                </c:pt>
                <c:pt idx="75" formatCode="0.0">
                  <c:v>8.4999999999999876</c:v>
                </c:pt>
                <c:pt idx="76" formatCode="0.0">
                  <c:v>8.5999999999999872</c:v>
                </c:pt>
                <c:pt idx="77" formatCode="0.0">
                  <c:v>8.6999999999999869</c:v>
                </c:pt>
                <c:pt idx="78" formatCode="0.0">
                  <c:v>8.7999999999999865</c:v>
                </c:pt>
                <c:pt idx="79" formatCode="0.0">
                  <c:v>8.8999999999999861</c:v>
                </c:pt>
                <c:pt idx="80" formatCode="0.0">
                  <c:v>8.9999999999999858</c:v>
                </c:pt>
                <c:pt idx="81" formatCode="0.0">
                  <c:v>9.0999999999999854</c:v>
                </c:pt>
                <c:pt idx="82" formatCode="0.0">
                  <c:v>9.1999999999999851</c:v>
                </c:pt>
                <c:pt idx="83" formatCode="0.0">
                  <c:v>9.2999999999999847</c:v>
                </c:pt>
                <c:pt idx="84" formatCode="0.0">
                  <c:v>9.3999999999999844</c:v>
                </c:pt>
                <c:pt idx="85" formatCode="0.0">
                  <c:v>9.499999999999984</c:v>
                </c:pt>
                <c:pt idx="86" formatCode="0.0">
                  <c:v>9.5999999999999837</c:v>
                </c:pt>
                <c:pt idx="87" formatCode="0.0">
                  <c:v>9.6999999999999833</c:v>
                </c:pt>
                <c:pt idx="88" formatCode="0.0">
                  <c:v>9.7999999999999829</c:v>
                </c:pt>
                <c:pt idx="89" formatCode="0.0">
                  <c:v>9.8999999999999826</c:v>
                </c:pt>
                <c:pt idx="90" formatCode="0.0">
                  <c:v>9.9999999999999822</c:v>
                </c:pt>
                <c:pt idx="91" formatCode="0.0">
                  <c:v>10.099999999999982</c:v>
                </c:pt>
                <c:pt idx="92" formatCode="0.0">
                  <c:v>10.199999999999982</c:v>
                </c:pt>
                <c:pt idx="93" formatCode="0.0">
                  <c:v>10.299999999999981</c:v>
                </c:pt>
                <c:pt idx="94" formatCode="0.0">
                  <c:v>10.399999999999981</c:v>
                </c:pt>
                <c:pt idx="95" formatCode="0.0">
                  <c:v>10.49999999999998</c:v>
                </c:pt>
                <c:pt idx="96" formatCode="0.0">
                  <c:v>10.59999999999998</c:v>
                </c:pt>
                <c:pt idx="97" formatCode="0.0">
                  <c:v>10.69999999999998</c:v>
                </c:pt>
                <c:pt idx="98" formatCode="0.0">
                  <c:v>10.799999999999979</c:v>
                </c:pt>
                <c:pt idx="99" formatCode="0.0">
                  <c:v>10.899999999999979</c:v>
                </c:pt>
                <c:pt idx="100" formatCode="0.0">
                  <c:v>10.999999999999979</c:v>
                </c:pt>
                <c:pt idx="101" formatCode="0.0">
                  <c:v>11.099999999999978</c:v>
                </c:pt>
                <c:pt idx="102" formatCode="0.0">
                  <c:v>11.199999999999978</c:v>
                </c:pt>
                <c:pt idx="103" formatCode="0.0">
                  <c:v>11.299999999999978</c:v>
                </c:pt>
                <c:pt idx="104" formatCode="0.0">
                  <c:v>11.399999999999977</c:v>
                </c:pt>
                <c:pt idx="105" formatCode="0.0">
                  <c:v>11.499999999999977</c:v>
                </c:pt>
                <c:pt idx="106" formatCode="0.0">
                  <c:v>11.599999999999977</c:v>
                </c:pt>
                <c:pt idx="107" formatCode="0.0">
                  <c:v>11.699999999999976</c:v>
                </c:pt>
                <c:pt idx="108" formatCode="0.0">
                  <c:v>11.799999999999976</c:v>
                </c:pt>
                <c:pt idx="109" formatCode="0.0">
                  <c:v>11.899999999999975</c:v>
                </c:pt>
                <c:pt idx="110" formatCode="0.0">
                  <c:v>11.999999999999975</c:v>
                </c:pt>
                <c:pt idx="111" formatCode="0.0">
                  <c:v>12.099999999999975</c:v>
                </c:pt>
                <c:pt idx="112" formatCode="0.0">
                  <c:v>12.199999999999974</c:v>
                </c:pt>
                <c:pt idx="113" formatCode="0.0">
                  <c:v>12.299999999999974</c:v>
                </c:pt>
                <c:pt idx="114" formatCode="0.0">
                  <c:v>12.399999999999974</c:v>
                </c:pt>
                <c:pt idx="115" formatCode="0.0">
                  <c:v>12.499999999999973</c:v>
                </c:pt>
                <c:pt idx="116" formatCode="0.0">
                  <c:v>12.599999999999973</c:v>
                </c:pt>
                <c:pt idx="117" formatCode="0.0">
                  <c:v>12.699999999999973</c:v>
                </c:pt>
                <c:pt idx="118" formatCode="0.0">
                  <c:v>12.799999999999972</c:v>
                </c:pt>
                <c:pt idx="119" formatCode="0.0">
                  <c:v>12.899999999999972</c:v>
                </c:pt>
                <c:pt idx="120" formatCode="0.0">
                  <c:v>12.999999999999972</c:v>
                </c:pt>
                <c:pt idx="121" formatCode="0.0">
                  <c:v>13.099999999999971</c:v>
                </c:pt>
                <c:pt idx="122" formatCode="0.0">
                  <c:v>13.199999999999971</c:v>
                </c:pt>
                <c:pt idx="123" formatCode="0.0">
                  <c:v>13.299999999999971</c:v>
                </c:pt>
                <c:pt idx="124" formatCode="0.0">
                  <c:v>13.39999999999997</c:v>
                </c:pt>
                <c:pt idx="125" formatCode="0.0">
                  <c:v>13.49999999999997</c:v>
                </c:pt>
                <c:pt idx="126" formatCode="0.0">
                  <c:v>13.599999999999969</c:v>
                </c:pt>
                <c:pt idx="127" formatCode="0.0">
                  <c:v>13.699999999999969</c:v>
                </c:pt>
                <c:pt idx="128" formatCode="0.0">
                  <c:v>13.799999999999969</c:v>
                </c:pt>
                <c:pt idx="129" formatCode="0.0">
                  <c:v>13.899999999999968</c:v>
                </c:pt>
                <c:pt idx="130" formatCode="0.0">
                  <c:v>13.999999999999968</c:v>
                </c:pt>
                <c:pt idx="131" formatCode="0.0">
                  <c:v>14.099999999999968</c:v>
                </c:pt>
                <c:pt idx="132" formatCode="0.0">
                  <c:v>14.199999999999967</c:v>
                </c:pt>
                <c:pt idx="133" formatCode="0.0">
                  <c:v>14.299999999999967</c:v>
                </c:pt>
                <c:pt idx="134" formatCode="0.0">
                  <c:v>14.399999999999967</c:v>
                </c:pt>
                <c:pt idx="135" formatCode="0.0">
                  <c:v>14.499999999999966</c:v>
                </c:pt>
                <c:pt idx="136" formatCode="0.0">
                  <c:v>14.599999999999966</c:v>
                </c:pt>
                <c:pt idx="137" formatCode="0.0">
                  <c:v>14.699999999999966</c:v>
                </c:pt>
                <c:pt idx="138" formatCode="0.0">
                  <c:v>14.799999999999965</c:v>
                </c:pt>
                <c:pt idx="139" formatCode="0.0">
                  <c:v>14.899999999999965</c:v>
                </c:pt>
                <c:pt idx="140" formatCode="0.0">
                  <c:v>14.999999999999964</c:v>
                </c:pt>
                <c:pt idx="141" formatCode="0.0">
                  <c:v>15.099999999999964</c:v>
                </c:pt>
                <c:pt idx="142" formatCode="0.0">
                  <c:v>15.199999999999964</c:v>
                </c:pt>
                <c:pt idx="143" formatCode="0.0">
                  <c:v>15.299999999999963</c:v>
                </c:pt>
                <c:pt idx="144" formatCode="0.0">
                  <c:v>15.399999999999963</c:v>
                </c:pt>
                <c:pt idx="145" formatCode="0.0">
                  <c:v>15.499999999999963</c:v>
                </c:pt>
                <c:pt idx="146" formatCode="0.0">
                  <c:v>15.599999999999962</c:v>
                </c:pt>
                <c:pt idx="147" formatCode="0.0">
                  <c:v>15.699999999999962</c:v>
                </c:pt>
                <c:pt idx="148" formatCode="0.0">
                  <c:v>15.799999999999962</c:v>
                </c:pt>
                <c:pt idx="149" formatCode="0.0">
                  <c:v>15.899999999999961</c:v>
                </c:pt>
                <c:pt idx="150" formatCode="0.0">
                  <c:v>15.999999999999961</c:v>
                </c:pt>
                <c:pt idx="151" formatCode="0.0">
                  <c:v>16.099999999999962</c:v>
                </c:pt>
                <c:pt idx="152" formatCode="0.0">
                  <c:v>16.199999999999964</c:v>
                </c:pt>
                <c:pt idx="153" formatCode="0.0">
                  <c:v>16.299999999999965</c:v>
                </c:pt>
                <c:pt idx="154" formatCode="0.0">
                  <c:v>16.399999999999967</c:v>
                </c:pt>
                <c:pt idx="155" formatCode="0.0">
                  <c:v>16.499999999999968</c:v>
                </c:pt>
                <c:pt idx="156" formatCode="0.0">
                  <c:v>16.599999999999969</c:v>
                </c:pt>
                <c:pt idx="157" formatCode="0.0">
                  <c:v>16.699999999999971</c:v>
                </c:pt>
                <c:pt idx="158" formatCode="0.0">
                  <c:v>16.799999999999972</c:v>
                </c:pt>
                <c:pt idx="159" formatCode="0.0">
                  <c:v>16.899999999999974</c:v>
                </c:pt>
                <c:pt idx="160" formatCode="0.0">
                  <c:v>16.999999999999975</c:v>
                </c:pt>
                <c:pt idx="161" formatCode="0.0">
                  <c:v>17.099999999999977</c:v>
                </c:pt>
                <c:pt idx="162" formatCode="0.0">
                  <c:v>17.199999999999978</c:v>
                </c:pt>
                <c:pt idx="163" formatCode="0.0">
                  <c:v>17.299999999999979</c:v>
                </c:pt>
                <c:pt idx="164" formatCode="0.0">
                  <c:v>17.399999999999981</c:v>
                </c:pt>
                <c:pt idx="165" formatCode="0.0">
                  <c:v>17.499999999999982</c:v>
                </c:pt>
                <c:pt idx="166" formatCode="0.0">
                  <c:v>17.599999999999984</c:v>
                </c:pt>
                <c:pt idx="167" formatCode="0.0">
                  <c:v>17.699999999999985</c:v>
                </c:pt>
                <c:pt idx="168" formatCode="0.0">
                  <c:v>17.799999999999986</c:v>
                </c:pt>
                <c:pt idx="169" formatCode="0.0">
                  <c:v>17.899999999999988</c:v>
                </c:pt>
                <c:pt idx="170" formatCode="0.0">
                  <c:v>17.999999999999989</c:v>
                </c:pt>
                <c:pt idx="171" formatCode="0.0">
                  <c:v>18.099999999999991</c:v>
                </c:pt>
                <c:pt idx="172" formatCode="0.0">
                  <c:v>18.199999999999992</c:v>
                </c:pt>
                <c:pt idx="173" formatCode="0.0">
                  <c:v>18.299999999999994</c:v>
                </c:pt>
                <c:pt idx="174" formatCode="0.0">
                  <c:v>18.399999999999995</c:v>
                </c:pt>
                <c:pt idx="175" formatCode="0.0">
                  <c:v>18.499999999999996</c:v>
                </c:pt>
                <c:pt idx="176" formatCode="0.0">
                  <c:v>18.599999999999998</c:v>
                </c:pt>
                <c:pt idx="177" formatCode="0.0">
                  <c:v>18.7</c:v>
                </c:pt>
                <c:pt idx="178" formatCode="0.0">
                  <c:v>18.8</c:v>
                </c:pt>
                <c:pt idx="179" formatCode="0.0">
                  <c:v>18.900000000000002</c:v>
                </c:pt>
                <c:pt idx="180" formatCode="0.0">
                  <c:v>19.000000000000004</c:v>
                </c:pt>
                <c:pt idx="181" formatCode="0.0">
                  <c:v>19.100000000000005</c:v>
                </c:pt>
                <c:pt idx="182" formatCode="0.0">
                  <c:v>19.200000000000006</c:v>
                </c:pt>
                <c:pt idx="183" formatCode="0.0">
                  <c:v>19.300000000000008</c:v>
                </c:pt>
                <c:pt idx="184" formatCode="0.0">
                  <c:v>19.400000000000009</c:v>
                </c:pt>
                <c:pt idx="185" formatCode="0.0">
                  <c:v>19.500000000000011</c:v>
                </c:pt>
                <c:pt idx="186" formatCode="0.0">
                  <c:v>19.600000000000012</c:v>
                </c:pt>
                <c:pt idx="187" formatCode="0.0">
                  <c:v>19.700000000000014</c:v>
                </c:pt>
                <c:pt idx="188" formatCode="0.0">
                  <c:v>19.800000000000015</c:v>
                </c:pt>
                <c:pt idx="189" formatCode="0.0">
                  <c:v>19.900000000000016</c:v>
                </c:pt>
                <c:pt idx="190" formatCode="0.0">
                  <c:v>20.000000000000018</c:v>
                </c:pt>
                <c:pt idx="191" formatCode="0.0">
                  <c:v>20.100000000000019</c:v>
                </c:pt>
                <c:pt idx="192" formatCode="0.0">
                  <c:v>20.200000000000021</c:v>
                </c:pt>
                <c:pt idx="193" formatCode="0.0">
                  <c:v>20.300000000000022</c:v>
                </c:pt>
                <c:pt idx="194" formatCode="0.0">
                  <c:v>20.400000000000023</c:v>
                </c:pt>
                <c:pt idx="195" formatCode="0.0">
                  <c:v>20.500000000000025</c:v>
                </c:pt>
                <c:pt idx="196" formatCode="0.0">
                  <c:v>20.600000000000026</c:v>
                </c:pt>
                <c:pt idx="197" formatCode="0.0">
                  <c:v>20.700000000000028</c:v>
                </c:pt>
                <c:pt idx="198" formatCode="0.0">
                  <c:v>20.800000000000029</c:v>
                </c:pt>
                <c:pt idx="199" formatCode="0.0">
                  <c:v>20.900000000000031</c:v>
                </c:pt>
                <c:pt idx="200" formatCode="0.0">
                  <c:v>21.000000000000032</c:v>
                </c:pt>
                <c:pt idx="201" formatCode="0.0">
                  <c:v>21.100000000000033</c:v>
                </c:pt>
                <c:pt idx="202" formatCode="0.0">
                  <c:v>21.200000000000035</c:v>
                </c:pt>
                <c:pt idx="203" formatCode="0.0">
                  <c:v>21.300000000000036</c:v>
                </c:pt>
                <c:pt idx="204" formatCode="0.0">
                  <c:v>21.400000000000038</c:v>
                </c:pt>
                <c:pt idx="205" formatCode="0.0">
                  <c:v>21.500000000000039</c:v>
                </c:pt>
                <c:pt idx="206" formatCode="0.0">
                  <c:v>21.600000000000041</c:v>
                </c:pt>
                <c:pt idx="207" formatCode="0.0">
                  <c:v>21.700000000000042</c:v>
                </c:pt>
                <c:pt idx="208" formatCode="0.0">
                  <c:v>21.800000000000043</c:v>
                </c:pt>
                <c:pt idx="209" formatCode="0.0">
                  <c:v>21.900000000000045</c:v>
                </c:pt>
                <c:pt idx="210" formatCode="0.0">
                  <c:v>22.000000000000046</c:v>
                </c:pt>
                <c:pt idx="211" formatCode="0.0">
                  <c:v>22.100000000000048</c:v>
                </c:pt>
                <c:pt idx="212" formatCode="0.0">
                  <c:v>22.200000000000049</c:v>
                </c:pt>
                <c:pt idx="213" formatCode="0.0">
                  <c:v>22.30000000000005</c:v>
                </c:pt>
                <c:pt idx="214" formatCode="0.0">
                  <c:v>22.400000000000052</c:v>
                </c:pt>
                <c:pt idx="215" formatCode="0.0">
                  <c:v>22.500000000000053</c:v>
                </c:pt>
                <c:pt idx="216" formatCode="0.0">
                  <c:v>22.600000000000055</c:v>
                </c:pt>
                <c:pt idx="217" formatCode="0.0">
                  <c:v>22.700000000000056</c:v>
                </c:pt>
                <c:pt idx="218" formatCode="0.0">
                  <c:v>22.800000000000058</c:v>
                </c:pt>
                <c:pt idx="219" formatCode="0.0">
                  <c:v>22.900000000000059</c:v>
                </c:pt>
                <c:pt idx="220" formatCode="0.0">
                  <c:v>23.00000000000006</c:v>
                </c:pt>
                <c:pt idx="221" formatCode="0.0">
                  <c:v>23.100000000000062</c:v>
                </c:pt>
                <c:pt idx="222" formatCode="0.0">
                  <c:v>23.200000000000063</c:v>
                </c:pt>
                <c:pt idx="223" formatCode="0.0">
                  <c:v>23.300000000000065</c:v>
                </c:pt>
                <c:pt idx="224" formatCode="0.0">
                  <c:v>23.400000000000066</c:v>
                </c:pt>
                <c:pt idx="225" formatCode="0.0">
                  <c:v>23.500000000000068</c:v>
                </c:pt>
                <c:pt idx="226" formatCode="0.0">
                  <c:v>23.600000000000069</c:v>
                </c:pt>
                <c:pt idx="227" formatCode="0.0">
                  <c:v>23.70000000000007</c:v>
                </c:pt>
                <c:pt idx="228" formatCode="0.0">
                  <c:v>23.800000000000072</c:v>
                </c:pt>
                <c:pt idx="229" formatCode="0.0">
                  <c:v>23.900000000000073</c:v>
                </c:pt>
                <c:pt idx="230" formatCode="0.0">
                  <c:v>24.000000000000075</c:v>
                </c:pt>
                <c:pt idx="231" formatCode="0.0">
                  <c:v>24.100000000000076</c:v>
                </c:pt>
                <c:pt idx="232" formatCode="0.0">
                  <c:v>24.200000000000077</c:v>
                </c:pt>
                <c:pt idx="233" formatCode="0.0">
                  <c:v>24.300000000000079</c:v>
                </c:pt>
                <c:pt idx="234" formatCode="0.0">
                  <c:v>24.40000000000008</c:v>
                </c:pt>
                <c:pt idx="235" formatCode="0.0">
                  <c:v>24.500000000000082</c:v>
                </c:pt>
                <c:pt idx="236" formatCode="0.0">
                  <c:v>24.600000000000083</c:v>
                </c:pt>
                <c:pt idx="237" formatCode="0.0">
                  <c:v>24.700000000000085</c:v>
                </c:pt>
                <c:pt idx="238" formatCode="0.0">
                  <c:v>24.800000000000086</c:v>
                </c:pt>
                <c:pt idx="239" formatCode="0.0">
                  <c:v>24.900000000000087</c:v>
                </c:pt>
                <c:pt idx="240" formatCode="0.0">
                  <c:v>25.000000000000089</c:v>
                </c:pt>
                <c:pt idx="241" formatCode="0.0">
                  <c:v>25.10000000000009</c:v>
                </c:pt>
                <c:pt idx="242" formatCode="0.0">
                  <c:v>25.200000000000092</c:v>
                </c:pt>
                <c:pt idx="243" formatCode="0.0">
                  <c:v>25.300000000000093</c:v>
                </c:pt>
                <c:pt idx="244" formatCode="0.0">
                  <c:v>25.400000000000095</c:v>
                </c:pt>
                <c:pt idx="245" formatCode="0.0">
                  <c:v>25.500000000000096</c:v>
                </c:pt>
                <c:pt idx="246" formatCode="0.0">
                  <c:v>25.600000000000097</c:v>
                </c:pt>
                <c:pt idx="247" formatCode="0.0">
                  <c:v>25.700000000000099</c:v>
                </c:pt>
                <c:pt idx="248" formatCode="0.0">
                  <c:v>25.8000000000001</c:v>
                </c:pt>
                <c:pt idx="249" formatCode="0.0">
                  <c:v>25.900000000000102</c:v>
                </c:pt>
                <c:pt idx="250" formatCode="0.0">
                  <c:v>26.000000000000103</c:v>
                </c:pt>
                <c:pt idx="251" formatCode="0.0">
                  <c:v>26.100000000000104</c:v>
                </c:pt>
                <c:pt idx="252" formatCode="0.0">
                  <c:v>26.200000000000106</c:v>
                </c:pt>
                <c:pt idx="253" formatCode="0.0">
                  <c:v>26.300000000000107</c:v>
                </c:pt>
                <c:pt idx="254" formatCode="0.0">
                  <c:v>26.400000000000109</c:v>
                </c:pt>
                <c:pt idx="255" formatCode="0.0">
                  <c:v>26.50000000000011</c:v>
                </c:pt>
                <c:pt idx="256" formatCode="0.0">
                  <c:v>26.600000000000112</c:v>
                </c:pt>
                <c:pt idx="257" formatCode="0.0">
                  <c:v>26.700000000000113</c:v>
                </c:pt>
                <c:pt idx="258" formatCode="0.0">
                  <c:v>26.800000000000114</c:v>
                </c:pt>
                <c:pt idx="259" formatCode="0.0">
                  <c:v>26.900000000000116</c:v>
                </c:pt>
                <c:pt idx="260" formatCode="0.0">
                  <c:v>27.000000000000117</c:v>
                </c:pt>
                <c:pt idx="261" formatCode="0.0">
                  <c:v>27.100000000000119</c:v>
                </c:pt>
                <c:pt idx="262" formatCode="0.0">
                  <c:v>27.20000000000012</c:v>
                </c:pt>
                <c:pt idx="263" formatCode="0.0">
                  <c:v>27.300000000000122</c:v>
                </c:pt>
                <c:pt idx="264" formatCode="0.0">
                  <c:v>27.400000000000123</c:v>
                </c:pt>
                <c:pt idx="265" formatCode="0.0">
                  <c:v>27.500000000000124</c:v>
                </c:pt>
                <c:pt idx="266" formatCode="0.0">
                  <c:v>27.600000000000126</c:v>
                </c:pt>
                <c:pt idx="267" formatCode="0.0">
                  <c:v>27.700000000000127</c:v>
                </c:pt>
                <c:pt idx="268" formatCode="0.0">
                  <c:v>27.800000000000129</c:v>
                </c:pt>
                <c:pt idx="269" formatCode="0.0">
                  <c:v>27.90000000000013</c:v>
                </c:pt>
                <c:pt idx="270" formatCode="0.0">
                  <c:v>28.000000000000131</c:v>
                </c:pt>
                <c:pt idx="271" formatCode="0.0">
                  <c:v>28.100000000000133</c:v>
                </c:pt>
                <c:pt idx="272" formatCode="0.0">
                  <c:v>28.200000000000134</c:v>
                </c:pt>
                <c:pt idx="273" formatCode="0.0">
                  <c:v>28.300000000000136</c:v>
                </c:pt>
                <c:pt idx="274" formatCode="0.0">
                  <c:v>28.400000000000137</c:v>
                </c:pt>
                <c:pt idx="275" formatCode="0.0">
                  <c:v>28.500000000000139</c:v>
                </c:pt>
                <c:pt idx="276" formatCode="0.0">
                  <c:v>28.60000000000014</c:v>
                </c:pt>
                <c:pt idx="277" formatCode="0.0">
                  <c:v>28.700000000000141</c:v>
                </c:pt>
                <c:pt idx="278" formatCode="0.0">
                  <c:v>28.800000000000143</c:v>
                </c:pt>
                <c:pt idx="279" formatCode="0.0">
                  <c:v>28.900000000000144</c:v>
                </c:pt>
                <c:pt idx="280" formatCode="0.0">
                  <c:v>29.000000000000146</c:v>
                </c:pt>
                <c:pt idx="281" formatCode="0.0">
                  <c:v>29.100000000000147</c:v>
                </c:pt>
                <c:pt idx="282" formatCode="0.0">
                  <c:v>29.200000000000149</c:v>
                </c:pt>
                <c:pt idx="283" formatCode="0.0">
                  <c:v>29.30000000000015</c:v>
                </c:pt>
                <c:pt idx="284" formatCode="0.0">
                  <c:v>29.400000000000151</c:v>
                </c:pt>
                <c:pt idx="285" formatCode="0.0">
                  <c:v>29.500000000000153</c:v>
                </c:pt>
                <c:pt idx="286" formatCode="0.0">
                  <c:v>29.600000000000154</c:v>
                </c:pt>
                <c:pt idx="287" formatCode="0.0">
                  <c:v>29.700000000000156</c:v>
                </c:pt>
                <c:pt idx="288" formatCode="0.0">
                  <c:v>29.800000000000157</c:v>
                </c:pt>
                <c:pt idx="289" formatCode="0.0">
                  <c:v>29.900000000000158</c:v>
                </c:pt>
                <c:pt idx="290" formatCode="0.0">
                  <c:v>30.00000000000016</c:v>
                </c:pt>
                <c:pt idx="291" formatCode="0.0">
                  <c:v>30.100000000000161</c:v>
                </c:pt>
                <c:pt idx="292" formatCode="0.0">
                  <c:v>30.200000000000163</c:v>
                </c:pt>
                <c:pt idx="293" formatCode="0.0">
                  <c:v>30.300000000000164</c:v>
                </c:pt>
                <c:pt idx="294" formatCode="0.0">
                  <c:v>30.400000000000166</c:v>
                </c:pt>
                <c:pt idx="295" formatCode="0.0">
                  <c:v>30.500000000000167</c:v>
                </c:pt>
                <c:pt idx="296" formatCode="0.0">
                  <c:v>30.600000000000168</c:v>
                </c:pt>
                <c:pt idx="297" formatCode="0.0">
                  <c:v>30.70000000000017</c:v>
                </c:pt>
                <c:pt idx="298" formatCode="0.0">
                  <c:v>30.800000000000171</c:v>
                </c:pt>
                <c:pt idx="299" formatCode="0.0">
                  <c:v>30.900000000000173</c:v>
                </c:pt>
                <c:pt idx="300" formatCode="0.0">
                  <c:v>31.000000000000174</c:v>
                </c:pt>
                <c:pt idx="301" formatCode="0.0">
                  <c:v>31.100000000000176</c:v>
                </c:pt>
                <c:pt idx="302" formatCode="0.0">
                  <c:v>31.200000000000177</c:v>
                </c:pt>
                <c:pt idx="303" formatCode="0.0">
                  <c:v>31.300000000000178</c:v>
                </c:pt>
                <c:pt idx="304" formatCode="0.0">
                  <c:v>31.40000000000018</c:v>
                </c:pt>
                <c:pt idx="305" formatCode="0.0">
                  <c:v>31.500000000000181</c:v>
                </c:pt>
                <c:pt idx="306" formatCode="0.0">
                  <c:v>31.600000000000183</c:v>
                </c:pt>
                <c:pt idx="307" formatCode="0.0">
                  <c:v>31.700000000000184</c:v>
                </c:pt>
                <c:pt idx="308" formatCode="0.0">
                  <c:v>31.800000000000185</c:v>
                </c:pt>
                <c:pt idx="309" formatCode="0.0">
                  <c:v>31.900000000000187</c:v>
                </c:pt>
                <c:pt idx="310" formatCode="0.0">
                  <c:v>32.000000000000185</c:v>
                </c:pt>
                <c:pt idx="311" formatCode="0.0">
                  <c:v>32.100000000000186</c:v>
                </c:pt>
                <c:pt idx="312" formatCode="0.0">
                  <c:v>32.200000000000188</c:v>
                </c:pt>
                <c:pt idx="313" formatCode="0.0">
                  <c:v>32.300000000000189</c:v>
                </c:pt>
                <c:pt idx="314" formatCode="0.0">
                  <c:v>32.40000000000019</c:v>
                </c:pt>
                <c:pt idx="315" formatCode="0.0">
                  <c:v>32.500000000000192</c:v>
                </c:pt>
                <c:pt idx="316" formatCode="0.0">
                  <c:v>32.600000000000193</c:v>
                </c:pt>
                <c:pt idx="317" formatCode="0.0">
                  <c:v>32.700000000000195</c:v>
                </c:pt>
                <c:pt idx="318" formatCode="0.0">
                  <c:v>32.800000000000196</c:v>
                </c:pt>
                <c:pt idx="319" formatCode="0.0">
                  <c:v>32.900000000000198</c:v>
                </c:pt>
                <c:pt idx="320" formatCode="0.0">
                  <c:v>33.000000000000199</c:v>
                </c:pt>
                <c:pt idx="321" formatCode="0.0">
                  <c:v>33.1000000000002</c:v>
                </c:pt>
                <c:pt idx="322" formatCode="0.0">
                  <c:v>33.200000000000202</c:v>
                </c:pt>
                <c:pt idx="323" formatCode="0.0">
                  <c:v>33.300000000000203</c:v>
                </c:pt>
                <c:pt idx="324" formatCode="0.0">
                  <c:v>33.400000000000205</c:v>
                </c:pt>
                <c:pt idx="325" formatCode="0.0">
                  <c:v>33.500000000000206</c:v>
                </c:pt>
                <c:pt idx="326" formatCode="0.0">
                  <c:v>33.600000000000207</c:v>
                </c:pt>
                <c:pt idx="327" formatCode="0.0">
                  <c:v>33.700000000000209</c:v>
                </c:pt>
                <c:pt idx="328" formatCode="0.0">
                  <c:v>33.80000000000021</c:v>
                </c:pt>
                <c:pt idx="329" formatCode="0.0">
                  <c:v>33.900000000000212</c:v>
                </c:pt>
                <c:pt idx="330" formatCode="0.0">
                  <c:v>34.000000000000213</c:v>
                </c:pt>
                <c:pt idx="331" formatCode="0.0">
                  <c:v>34.100000000000215</c:v>
                </c:pt>
                <c:pt idx="332" formatCode="0.0">
                  <c:v>34.200000000000216</c:v>
                </c:pt>
                <c:pt idx="333" formatCode="0.0">
                  <c:v>34.300000000000217</c:v>
                </c:pt>
                <c:pt idx="334" formatCode="0.0">
                  <c:v>34.400000000000219</c:v>
                </c:pt>
                <c:pt idx="335" formatCode="0.0">
                  <c:v>34.50000000000022</c:v>
                </c:pt>
                <c:pt idx="336" formatCode="0.0">
                  <c:v>34.600000000000222</c:v>
                </c:pt>
                <c:pt idx="337" formatCode="0.0">
                  <c:v>34.700000000000223</c:v>
                </c:pt>
                <c:pt idx="338" formatCode="0.0">
                  <c:v>34.800000000000225</c:v>
                </c:pt>
                <c:pt idx="339" formatCode="0.0">
                  <c:v>34.900000000000226</c:v>
                </c:pt>
                <c:pt idx="340" formatCode="0.0">
                  <c:v>35.000000000000227</c:v>
                </c:pt>
                <c:pt idx="341" formatCode="0.0">
                  <c:v>35.100000000000229</c:v>
                </c:pt>
                <c:pt idx="342" formatCode="0.0">
                  <c:v>35.20000000000023</c:v>
                </c:pt>
                <c:pt idx="343" formatCode="0.0">
                  <c:v>35.300000000000232</c:v>
                </c:pt>
                <c:pt idx="344" formatCode="0.0">
                  <c:v>35.400000000000233</c:v>
                </c:pt>
                <c:pt idx="345" formatCode="0.0">
                  <c:v>35.500000000000234</c:v>
                </c:pt>
                <c:pt idx="346" formatCode="0.0">
                  <c:v>35.600000000000236</c:v>
                </c:pt>
                <c:pt idx="347" formatCode="0.0">
                  <c:v>35.700000000000237</c:v>
                </c:pt>
                <c:pt idx="348" formatCode="0.0">
                  <c:v>35.800000000000239</c:v>
                </c:pt>
                <c:pt idx="349" formatCode="0.0">
                  <c:v>35.90000000000024</c:v>
                </c:pt>
                <c:pt idx="350" formatCode="0.0">
                  <c:v>36.000000000000242</c:v>
                </c:pt>
                <c:pt idx="351" formatCode="0.0">
                  <c:v>36.100000000000243</c:v>
                </c:pt>
                <c:pt idx="352" formatCode="0.0">
                  <c:v>36.200000000000244</c:v>
                </c:pt>
                <c:pt idx="353" formatCode="0.0">
                  <c:v>36.300000000000246</c:v>
                </c:pt>
                <c:pt idx="354" formatCode="0.0">
                  <c:v>36.400000000000247</c:v>
                </c:pt>
                <c:pt idx="355" formatCode="0.0">
                  <c:v>36.500000000000249</c:v>
                </c:pt>
                <c:pt idx="356" formatCode="0.0">
                  <c:v>36.60000000000025</c:v>
                </c:pt>
                <c:pt idx="357" formatCode="0.0">
                  <c:v>36.700000000000252</c:v>
                </c:pt>
                <c:pt idx="358" formatCode="0.0">
                  <c:v>36.800000000000253</c:v>
                </c:pt>
                <c:pt idx="359" formatCode="0.0">
                  <c:v>36.900000000000254</c:v>
                </c:pt>
                <c:pt idx="360" formatCode="0.0">
                  <c:v>37.000000000000256</c:v>
                </c:pt>
                <c:pt idx="361" formatCode="0.0">
                  <c:v>37.100000000000257</c:v>
                </c:pt>
                <c:pt idx="362" formatCode="0.0">
                  <c:v>37.200000000000259</c:v>
                </c:pt>
                <c:pt idx="363" formatCode="0.0">
                  <c:v>37.30000000000026</c:v>
                </c:pt>
                <c:pt idx="364" formatCode="0.0">
                  <c:v>37.400000000000261</c:v>
                </c:pt>
                <c:pt idx="365" formatCode="0.0">
                  <c:v>37.500000000000263</c:v>
                </c:pt>
                <c:pt idx="366" formatCode="0.0">
                  <c:v>37.600000000000264</c:v>
                </c:pt>
                <c:pt idx="367" formatCode="0.0">
                  <c:v>37.700000000000266</c:v>
                </c:pt>
                <c:pt idx="368" formatCode="0.0">
                  <c:v>37.800000000000267</c:v>
                </c:pt>
                <c:pt idx="369" formatCode="0.0">
                  <c:v>37.900000000000269</c:v>
                </c:pt>
                <c:pt idx="370" formatCode="0.0">
                  <c:v>38.00000000000027</c:v>
                </c:pt>
                <c:pt idx="371" formatCode="0.0">
                  <c:v>38.100000000000271</c:v>
                </c:pt>
                <c:pt idx="372" formatCode="0.0">
                  <c:v>38.200000000000273</c:v>
                </c:pt>
                <c:pt idx="373" formatCode="0.0">
                  <c:v>38.300000000000274</c:v>
                </c:pt>
                <c:pt idx="374" formatCode="0.0">
                  <c:v>38.400000000000276</c:v>
                </c:pt>
                <c:pt idx="375" formatCode="0.0">
                  <c:v>38.500000000000277</c:v>
                </c:pt>
                <c:pt idx="376" formatCode="0.0">
                  <c:v>38.600000000000279</c:v>
                </c:pt>
                <c:pt idx="377" formatCode="0.0">
                  <c:v>38.70000000000028</c:v>
                </c:pt>
                <c:pt idx="378" formatCode="0.0">
                  <c:v>38.800000000000281</c:v>
                </c:pt>
                <c:pt idx="379" formatCode="0.0">
                  <c:v>38.900000000000283</c:v>
                </c:pt>
                <c:pt idx="380" formatCode="0.0">
                  <c:v>39.000000000000284</c:v>
                </c:pt>
                <c:pt idx="381" formatCode="0.0">
                  <c:v>39.100000000000286</c:v>
                </c:pt>
                <c:pt idx="382" formatCode="0.0">
                  <c:v>39.200000000000287</c:v>
                </c:pt>
                <c:pt idx="383" formatCode="0.0">
                  <c:v>39.300000000000288</c:v>
                </c:pt>
                <c:pt idx="384" formatCode="0.0">
                  <c:v>39.40000000000029</c:v>
                </c:pt>
                <c:pt idx="385" formatCode="0.0">
                  <c:v>39.500000000000291</c:v>
                </c:pt>
                <c:pt idx="386" formatCode="0.0">
                  <c:v>39.600000000000293</c:v>
                </c:pt>
                <c:pt idx="387" formatCode="0.0">
                  <c:v>39.700000000000294</c:v>
                </c:pt>
                <c:pt idx="388" formatCode="0.0">
                  <c:v>39.800000000000296</c:v>
                </c:pt>
                <c:pt idx="389" formatCode="0.0">
                  <c:v>39.900000000000297</c:v>
                </c:pt>
                <c:pt idx="390" formatCode="0.0">
                  <c:v>40.000000000000298</c:v>
                </c:pt>
                <c:pt idx="391" formatCode="0.0">
                  <c:v>40.1000000000003</c:v>
                </c:pt>
                <c:pt idx="392" formatCode="0.0">
                  <c:v>40.200000000000301</c:v>
                </c:pt>
                <c:pt idx="393" formatCode="0.0">
                  <c:v>40.300000000000303</c:v>
                </c:pt>
                <c:pt idx="394" formatCode="0.0">
                  <c:v>40.400000000000304</c:v>
                </c:pt>
                <c:pt idx="395" formatCode="0.0">
                  <c:v>40.500000000000306</c:v>
                </c:pt>
                <c:pt idx="396" formatCode="0.0">
                  <c:v>40.600000000000307</c:v>
                </c:pt>
                <c:pt idx="397" formatCode="0.0">
                  <c:v>40.700000000000308</c:v>
                </c:pt>
                <c:pt idx="398" formatCode="0.0">
                  <c:v>40.80000000000031</c:v>
                </c:pt>
                <c:pt idx="399" formatCode="0.0">
                  <c:v>40.900000000000311</c:v>
                </c:pt>
                <c:pt idx="400" formatCode="0.0">
                  <c:v>41.000000000000313</c:v>
                </c:pt>
                <c:pt idx="401" formatCode="0.0">
                  <c:v>41.100000000000314</c:v>
                </c:pt>
                <c:pt idx="402" formatCode="0.0">
                  <c:v>41.200000000000315</c:v>
                </c:pt>
                <c:pt idx="403" formatCode="0.0">
                  <c:v>41.300000000000317</c:v>
                </c:pt>
                <c:pt idx="404" formatCode="0.0">
                  <c:v>41.400000000000318</c:v>
                </c:pt>
                <c:pt idx="405" formatCode="0.0">
                  <c:v>41.50000000000032</c:v>
                </c:pt>
                <c:pt idx="406" formatCode="0.0">
                  <c:v>41.600000000000321</c:v>
                </c:pt>
                <c:pt idx="407" formatCode="0.0">
                  <c:v>41.700000000000323</c:v>
                </c:pt>
                <c:pt idx="408" formatCode="0.0">
                  <c:v>41.800000000000324</c:v>
                </c:pt>
                <c:pt idx="409" formatCode="0.0">
                  <c:v>41.900000000000325</c:v>
                </c:pt>
                <c:pt idx="410" formatCode="0.0">
                  <c:v>42.000000000000327</c:v>
                </c:pt>
                <c:pt idx="411" formatCode="0.0">
                  <c:v>42.100000000000328</c:v>
                </c:pt>
                <c:pt idx="412" formatCode="0.0">
                  <c:v>42.20000000000033</c:v>
                </c:pt>
                <c:pt idx="413" formatCode="0.0">
                  <c:v>42.300000000000331</c:v>
                </c:pt>
                <c:pt idx="414" formatCode="0.0">
                  <c:v>42.400000000000333</c:v>
                </c:pt>
                <c:pt idx="415" formatCode="0.0">
                  <c:v>42.500000000000334</c:v>
                </c:pt>
                <c:pt idx="416" formatCode="0.0">
                  <c:v>42.600000000000335</c:v>
                </c:pt>
                <c:pt idx="417" formatCode="0.0">
                  <c:v>42.700000000000337</c:v>
                </c:pt>
                <c:pt idx="418" formatCode="0.0">
                  <c:v>42.800000000000338</c:v>
                </c:pt>
                <c:pt idx="419" formatCode="0.0">
                  <c:v>42.90000000000034</c:v>
                </c:pt>
                <c:pt idx="420" formatCode="0.0">
                  <c:v>43.000000000000341</c:v>
                </c:pt>
                <c:pt idx="421" formatCode="0.0">
                  <c:v>43.100000000000342</c:v>
                </c:pt>
                <c:pt idx="422" formatCode="0.0">
                  <c:v>43.200000000000344</c:v>
                </c:pt>
                <c:pt idx="423" formatCode="0.0">
                  <c:v>43.300000000000345</c:v>
                </c:pt>
                <c:pt idx="424" formatCode="0.0">
                  <c:v>43.400000000000347</c:v>
                </c:pt>
                <c:pt idx="425" formatCode="0.0">
                  <c:v>43.500000000000348</c:v>
                </c:pt>
                <c:pt idx="426" formatCode="0.0">
                  <c:v>43.60000000000035</c:v>
                </c:pt>
                <c:pt idx="427" formatCode="0.0">
                  <c:v>43.700000000000351</c:v>
                </c:pt>
                <c:pt idx="428" formatCode="0.0">
                  <c:v>43.800000000000352</c:v>
                </c:pt>
                <c:pt idx="429" formatCode="0.0">
                  <c:v>43.900000000000354</c:v>
                </c:pt>
                <c:pt idx="430" formatCode="0.0">
                  <c:v>44.000000000000355</c:v>
                </c:pt>
                <c:pt idx="431" formatCode="0.0">
                  <c:v>44.100000000000357</c:v>
                </c:pt>
                <c:pt idx="432" formatCode="0.0">
                  <c:v>44.200000000000358</c:v>
                </c:pt>
                <c:pt idx="433" formatCode="0.0">
                  <c:v>44.30000000000036</c:v>
                </c:pt>
                <c:pt idx="434" formatCode="0.0">
                  <c:v>44.400000000000361</c:v>
                </c:pt>
                <c:pt idx="435" formatCode="0.0">
                  <c:v>44.500000000000362</c:v>
                </c:pt>
                <c:pt idx="436" formatCode="0.0">
                  <c:v>44.600000000000364</c:v>
                </c:pt>
                <c:pt idx="437" formatCode="0.0">
                  <c:v>44.700000000000365</c:v>
                </c:pt>
                <c:pt idx="438" formatCode="0.0">
                  <c:v>44.800000000000367</c:v>
                </c:pt>
                <c:pt idx="439" formatCode="0.0">
                  <c:v>44.900000000000368</c:v>
                </c:pt>
                <c:pt idx="440" formatCode="0.0">
                  <c:v>45.000000000000369</c:v>
                </c:pt>
                <c:pt idx="441" formatCode="0.0">
                  <c:v>45.100000000000371</c:v>
                </c:pt>
                <c:pt idx="442" formatCode="0.0">
                  <c:v>45.200000000000372</c:v>
                </c:pt>
                <c:pt idx="443" formatCode="0.0">
                  <c:v>45.300000000000374</c:v>
                </c:pt>
                <c:pt idx="444" formatCode="0.0">
                  <c:v>45.400000000000375</c:v>
                </c:pt>
                <c:pt idx="445" formatCode="0.0">
                  <c:v>45.500000000000377</c:v>
                </c:pt>
                <c:pt idx="446" formatCode="0.0">
                  <c:v>45.600000000000378</c:v>
                </c:pt>
                <c:pt idx="447" formatCode="0.0">
                  <c:v>45.700000000000379</c:v>
                </c:pt>
                <c:pt idx="448" formatCode="0.0">
                  <c:v>45.800000000000381</c:v>
                </c:pt>
                <c:pt idx="449" formatCode="0.0">
                  <c:v>45.900000000000382</c:v>
                </c:pt>
                <c:pt idx="450" formatCode="0.0">
                  <c:v>46.000000000000384</c:v>
                </c:pt>
                <c:pt idx="451" formatCode="0.0">
                  <c:v>46.100000000000385</c:v>
                </c:pt>
                <c:pt idx="452" formatCode="0.0">
                  <c:v>46.200000000000387</c:v>
                </c:pt>
                <c:pt idx="453" formatCode="0.0">
                  <c:v>46.300000000000388</c:v>
                </c:pt>
                <c:pt idx="454" formatCode="0.0">
                  <c:v>46.400000000000389</c:v>
                </c:pt>
                <c:pt idx="455" formatCode="0.0">
                  <c:v>46.500000000000391</c:v>
                </c:pt>
                <c:pt idx="456" formatCode="0.0">
                  <c:v>46.600000000000392</c:v>
                </c:pt>
                <c:pt idx="457" formatCode="0.0">
                  <c:v>46.700000000000394</c:v>
                </c:pt>
                <c:pt idx="458" formatCode="0.0">
                  <c:v>46.800000000000395</c:v>
                </c:pt>
                <c:pt idx="459" formatCode="0.0">
                  <c:v>46.900000000000396</c:v>
                </c:pt>
                <c:pt idx="460" formatCode="0.0">
                  <c:v>47.000000000000398</c:v>
                </c:pt>
                <c:pt idx="461" formatCode="0.0">
                  <c:v>47.100000000000399</c:v>
                </c:pt>
                <c:pt idx="462" formatCode="0.0">
                  <c:v>47.200000000000401</c:v>
                </c:pt>
                <c:pt idx="463" formatCode="0.0">
                  <c:v>47.300000000000402</c:v>
                </c:pt>
                <c:pt idx="464" formatCode="0.0">
                  <c:v>47.400000000000404</c:v>
                </c:pt>
                <c:pt idx="465" formatCode="0.0">
                  <c:v>47.500000000000405</c:v>
                </c:pt>
                <c:pt idx="466" formatCode="0.0">
                  <c:v>47.600000000000406</c:v>
                </c:pt>
                <c:pt idx="467" formatCode="0.0">
                  <c:v>47.700000000000408</c:v>
                </c:pt>
                <c:pt idx="468" formatCode="0.0">
                  <c:v>47.800000000000409</c:v>
                </c:pt>
                <c:pt idx="469" formatCode="0.0">
                  <c:v>47.900000000000411</c:v>
                </c:pt>
                <c:pt idx="470" formatCode="0.0">
                  <c:v>48.000000000000412</c:v>
                </c:pt>
                <c:pt idx="471" formatCode="0.0">
                  <c:v>48.100000000000414</c:v>
                </c:pt>
                <c:pt idx="472" formatCode="0.0">
                  <c:v>48.200000000000415</c:v>
                </c:pt>
                <c:pt idx="473" formatCode="0.0">
                  <c:v>48.300000000000416</c:v>
                </c:pt>
                <c:pt idx="474" formatCode="0.0">
                  <c:v>48.400000000000418</c:v>
                </c:pt>
                <c:pt idx="475" formatCode="0.0">
                  <c:v>48.500000000000419</c:v>
                </c:pt>
                <c:pt idx="476" formatCode="0.0">
                  <c:v>48.600000000000421</c:v>
                </c:pt>
                <c:pt idx="477" formatCode="0.0">
                  <c:v>48.700000000000422</c:v>
                </c:pt>
                <c:pt idx="478" formatCode="0.0">
                  <c:v>48.800000000000423</c:v>
                </c:pt>
                <c:pt idx="479" formatCode="0.0">
                  <c:v>48.900000000000425</c:v>
                </c:pt>
                <c:pt idx="480" formatCode="0.0">
                  <c:v>49.000000000000426</c:v>
                </c:pt>
                <c:pt idx="481" formatCode="0.0">
                  <c:v>49.100000000000428</c:v>
                </c:pt>
                <c:pt idx="482" formatCode="0.0">
                  <c:v>49.200000000000429</c:v>
                </c:pt>
                <c:pt idx="483" formatCode="0.0">
                  <c:v>49.300000000000431</c:v>
                </c:pt>
                <c:pt idx="484" formatCode="0.0">
                  <c:v>49.400000000000432</c:v>
                </c:pt>
                <c:pt idx="485" formatCode="0.0">
                  <c:v>49.500000000000433</c:v>
                </c:pt>
                <c:pt idx="486" formatCode="0.0">
                  <c:v>49.600000000000435</c:v>
                </c:pt>
                <c:pt idx="487" formatCode="0.0">
                  <c:v>49.700000000000436</c:v>
                </c:pt>
                <c:pt idx="488" formatCode="0.0">
                  <c:v>49.800000000000438</c:v>
                </c:pt>
                <c:pt idx="489" formatCode="0.0">
                  <c:v>49.900000000000439</c:v>
                </c:pt>
                <c:pt idx="490" formatCode="0.0">
                  <c:v>50.000000000000441</c:v>
                </c:pt>
                <c:pt idx="491" formatCode="0.0">
                  <c:v>50.100000000000442</c:v>
                </c:pt>
                <c:pt idx="492" formatCode="0.0">
                  <c:v>50.200000000000443</c:v>
                </c:pt>
                <c:pt idx="493" formatCode="0.0">
                  <c:v>50.300000000000445</c:v>
                </c:pt>
                <c:pt idx="494" formatCode="0.0">
                  <c:v>50.400000000000446</c:v>
                </c:pt>
                <c:pt idx="495" formatCode="0.0">
                  <c:v>50.500000000000448</c:v>
                </c:pt>
                <c:pt idx="496" formatCode="0.0">
                  <c:v>50.600000000000449</c:v>
                </c:pt>
                <c:pt idx="497" formatCode="0.0">
                  <c:v>50.70000000000045</c:v>
                </c:pt>
                <c:pt idx="498" formatCode="0.0">
                  <c:v>50.800000000000452</c:v>
                </c:pt>
                <c:pt idx="499" formatCode="0.0">
                  <c:v>50.900000000000453</c:v>
                </c:pt>
                <c:pt idx="500" formatCode="0.0">
                  <c:v>51.000000000000455</c:v>
                </c:pt>
                <c:pt idx="501" formatCode="0.0">
                  <c:v>51.100000000000456</c:v>
                </c:pt>
                <c:pt idx="502" formatCode="0.0">
                  <c:v>51.200000000000458</c:v>
                </c:pt>
                <c:pt idx="503" formatCode="0.0">
                  <c:v>51.300000000000459</c:v>
                </c:pt>
                <c:pt idx="504" formatCode="0.0">
                  <c:v>51.40000000000046</c:v>
                </c:pt>
                <c:pt idx="505" formatCode="0.0">
                  <c:v>51.500000000000462</c:v>
                </c:pt>
                <c:pt idx="506" formatCode="0.0">
                  <c:v>51.600000000000463</c:v>
                </c:pt>
                <c:pt idx="507" formatCode="0.0">
                  <c:v>51.700000000000465</c:v>
                </c:pt>
                <c:pt idx="508" formatCode="0.0">
                  <c:v>51.800000000000466</c:v>
                </c:pt>
                <c:pt idx="509" formatCode="0.0">
                  <c:v>51.900000000000468</c:v>
                </c:pt>
                <c:pt idx="510" formatCode="0.0">
                  <c:v>52.000000000000469</c:v>
                </c:pt>
                <c:pt idx="511" formatCode="0.0">
                  <c:v>52.10000000000047</c:v>
                </c:pt>
                <c:pt idx="512" formatCode="0.0">
                  <c:v>52.200000000000472</c:v>
                </c:pt>
                <c:pt idx="513" formatCode="0.0">
                  <c:v>52.300000000000473</c:v>
                </c:pt>
                <c:pt idx="514" formatCode="0.0">
                  <c:v>52.400000000000475</c:v>
                </c:pt>
                <c:pt idx="515" formatCode="0.0">
                  <c:v>52.500000000000476</c:v>
                </c:pt>
                <c:pt idx="516" formatCode="0.0">
                  <c:v>52.600000000000477</c:v>
                </c:pt>
                <c:pt idx="517" formatCode="0.0">
                  <c:v>52.700000000000479</c:v>
                </c:pt>
                <c:pt idx="518" formatCode="0.0">
                  <c:v>52.80000000000048</c:v>
                </c:pt>
                <c:pt idx="519" formatCode="0.0">
                  <c:v>52.900000000000482</c:v>
                </c:pt>
                <c:pt idx="520" formatCode="0.0">
                  <c:v>53.000000000000483</c:v>
                </c:pt>
                <c:pt idx="521" formatCode="0.0">
                  <c:v>53.100000000000485</c:v>
                </c:pt>
                <c:pt idx="522" formatCode="0.0">
                  <c:v>53.200000000000486</c:v>
                </c:pt>
                <c:pt idx="523" formatCode="0.0">
                  <c:v>53.300000000000487</c:v>
                </c:pt>
                <c:pt idx="524" formatCode="0.0">
                  <c:v>53.400000000000489</c:v>
                </c:pt>
                <c:pt idx="525" formatCode="0.0">
                  <c:v>53.50000000000049</c:v>
                </c:pt>
                <c:pt idx="526" formatCode="0.0">
                  <c:v>53.600000000000492</c:v>
                </c:pt>
                <c:pt idx="527" formatCode="0.0">
                  <c:v>53.700000000000493</c:v>
                </c:pt>
                <c:pt idx="528" formatCode="0.0">
                  <c:v>53.800000000000495</c:v>
                </c:pt>
                <c:pt idx="529" formatCode="0.0">
                  <c:v>53.900000000000496</c:v>
                </c:pt>
                <c:pt idx="530" formatCode="0.0">
                  <c:v>54.000000000000497</c:v>
                </c:pt>
                <c:pt idx="531" formatCode="0.0">
                  <c:v>54.100000000000499</c:v>
                </c:pt>
                <c:pt idx="532" formatCode="0.0">
                  <c:v>54.2000000000005</c:v>
                </c:pt>
                <c:pt idx="533" formatCode="0.0">
                  <c:v>54.300000000000502</c:v>
                </c:pt>
                <c:pt idx="534" formatCode="0.0">
                  <c:v>54.400000000000503</c:v>
                </c:pt>
                <c:pt idx="535" formatCode="0.0">
                  <c:v>54.500000000000504</c:v>
                </c:pt>
                <c:pt idx="536" formatCode="0.0">
                  <c:v>54.600000000000506</c:v>
                </c:pt>
                <c:pt idx="537" formatCode="0.0">
                  <c:v>54.700000000000507</c:v>
                </c:pt>
                <c:pt idx="538" formatCode="0.0">
                  <c:v>54.800000000000509</c:v>
                </c:pt>
                <c:pt idx="539" formatCode="0.0">
                  <c:v>54.90000000000051</c:v>
                </c:pt>
                <c:pt idx="540" formatCode="0.0">
                  <c:v>55.000000000000512</c:v>
                </c:pt>
                <c:pt idx="541" formatCode="0.0">
                  <c:v>55.100000000000513</c:v>
                </c:pt>
                <c:pt idx="542" formatCode="0.0">
                  <c:v>55.200000000000514</c:v>
                </c:pt>
                <c:pt idx="543" formatCode="0.0">
                  <c:v>55.300000000000516</c:v>
                </c:pt>
                <c:pt idx="544" formatCode="0.0">
                  <c:v>55.400000000000517</c:v>
                </c:pt>
                <c:pt idx="545" formatCode="0.0">
                  <c:v>55.500000000000519</c:v>
                </c:pt>
                <c:pt idx="546" formatCode="0.0">
                  <c:v>55.60000000000052</c:v>
                </c:pt>
                <c:pt idx="547" formatCode="0.0">
                  <c:v>55.700000000000522</c:v>
                </c:pt>
                <c:pt idx="548" formatCode="0.0">
                  <c:v>55.800000000000523</c:v>
                </c:pt>
                <c:pt idx="549" formatCode="0.0">
                  <c:v>55.900000000000524</c:v>
                </c:pt>
                <c:pt idx="550" formatCode="0.0">
                  <c:v>56.000000000000526</c:v>
                </c:pt>
                <c:pt idx="551" formatCode="0.0">
                  <c:v>56.100000000000527</c:v>
                </c:pt>
                <c:pt idx="552" formatCode="0.0">
                  <c:v>56.200000000000529</c:v>
                </c:pt>
                <c:pt idx="553" formatCode="0.0">
                  <c:v>56.30000000000053</c:v>
                </c:pt>
                <c:pt idx="554" formatCode="0.0">
                  <c:v>56.400000000000531</c:v>
                </c:pt>
                <c:pt idx="555" formatCode="0.0">
                  <c:v>56.500000000000533</c:v>
                </c:pt>
                <c:pt idx="556" formatCode="0.0">
                  <c:v>56.600000000000534</c:v>
                </c:pt>
                <c:pt idx="557" formatCode="0.0">
                  <c:v>56.700000000000536</c:v>
                </c:pt>
                <c:pt idx="558" formatCode="0.0">
                  <c:v>56.800000000000537</c:v>
                </c:pt>
                <c:pt idx="559" formatCode="0.0">
                  <c:v>56.900000000000539</c:v>
                </c:pt>
                <c:pt idx="560" formatCode="0.0">
                  <c:v>57.00000000000054</c:v>
                </c:pt>
                <c:pt idx="561" formatCode="0.0">
                  <c:v>57.100000000000541</c:v>
                </c:pt>
                <c:pt idx="562" formatCode="0.0">
                  <c:v>57.200000000000543</c:v>
                </c:pt>
                <c:pt idx="563" formatCode="0.0">
                  <c:v>57.300000000000544</c:v>
                </c:pt>
                <c:pt idx="564" formatCode="0.0">
                  <c:v>57.400000000000546</c:v>
                </c:pt>
                <c:pt idx="565" formatCode="0.0">
                  <c:v>57.500000000000547</c:v>
                </c:pt>
                <c:pt idx="566" formatCode="0.0">
                  <c:v>57.600000000000549</c:v>
                </c:pt>
                <c:pt idx="567" formatCode="0.0">
                  <c:v>57.70000000000055</c:v>
                </c:pt>
                <c:pt idx="568" formatCode="0.0">
                  <c:v>57.800000000000551</c:v>
                </c:pt>
                <c:pt idx="569" formatCode="0.0">
                  <c:v>57.900000000000553</c:v>
                </c:pt>
                <c:pt idx="570" formatCode="0.0">
                  <c:v>58.000000000000554</c:v>
                </c:pt>
                <c:pt idx="571" formatCode="0.0">
                  <c:v>58.100000000000556</c:v>
                </c:pt>
                <c:pt idx="572" formatCode="0.0">
                  <c:v>58.200000000000557</c:v>
                </c:pt>
                <c:pt idx="573" formatCode="0.0">
                  <c:v>58.300000000000558</c:v>
                </c:pt>
                <c:pt idx="574" formatCode="0.0">
                  <c:v>58.40000000000056</c:v>
                </c:pt>
                <c:pt idx="575" formatCode="0.0">
                  <c:v>58.500000000000561</c:v>
                </c:pt>
                <c:pt idx="576" formatCode="0.0">
                  <c:v>58.600000000000563</c:v>
                </c:pt>
                <c:pt idx="577" formatCode="0.0">
                  <c:v>58.700000000000564</c:v>
                </c:pt>
                <c:pt idx="578" formatCode="0.0">
                  <c:v>58.800000000000566</c:v>
                </c:pt>
                <c:pt idx="579" formatCode="0.0">
                  <c:v>58.900000000000567</c:v>
                </c:pt>
                <c:pt idx="580" formatCode="0.0">
                  <c:v>59.000000000000568</c:v>
                </c:pt>
                <c:pt idx="581" formatCode="0.0">
                  <c:v>59.10000000000057</c:v>
                </c:pt>
                <c:pt idx="582" formatCode="0.0">
                  <c:v>59.200000000000571</c:v>
                </c:pt>
                <c:pt idx="583" formatCode="0.0">
                  <c:v>59.300000000000573</c:v>
                </c:pt>
                <c:pt idx="584" formatCode="0.0">
                  <c:v>59.400000000000574</c:v>
                </c:pt>
                <c:pt idx="585" formatCode="0.0">
                  <c:v>59.500000000000576</c:v>
                </c:pt>
                <c:pt idx="586" formatCode="0.0">
                  <c:v>59.600000000000577</c:v>
                </c:pt>
                <c:pt idx="587" formatCode="0.0">
                  <c:v>59.700000000000578</c:v>
                </c:pt>
                <c:pt idx="588" formatCode="0.0">
                  <c:v>59.80000000000058</c:v>
                </c:pt>
                <c:pt idx="589" formatCode="0.0">
                  <c:v>59.900000000000581</c:v>
                </c:pt>
                <c:pt idx="590" formatCode="0.0">
                  <c:v>60</c:v>
                </c:pt>
                <c:pt idx="591" formatCode="0.0">
                  <c:v>60.1</c:v>
                </c:pt>
                <c:pt idx="592" formatCode="0.0">
                  <c:v>60.2</c:v>
                </c:pt>
                <c:pt idx="593" formatCode="0.0">
                  <c:v>60.300000000000004</c:v>
                </c:pt>
                <c:pt idx="594" formatCode="0.0">
                  <c:v>60.400000000000006</c:v>
                </c:pt>
                <c:pt idx="595" formatCode="0.0">
                  <c:v>60.500000000000007</c:v>
                </c:pt>
                <c:pt idx="596" formatCode="0.0">
                  <c:v>60.600000000000009</c:v>
                </c:pt>
                <c:pt idx="597" formatCode="0.0">
                  <c:v>60.70000000000001</c:v>
                </c:pt>
                <c:pt idx="598" formatCode="0.0">
                  <c:v>60.800000000000011</c:v>
                </c:pt>
                <c:pt idx="599" formatCode="0.0">
                  <c:v>60.900000000000013</c:v>
                </c:pt>
                <c:pt idx="600" formatCode="0.0">
                  <c:v>61.000000000000014</c:v>
                </c:pt>
                <c:pt idx="601" formatCode="0.0">
                  <c:v>61.100000000000016</c:v>
                </c:pt>
                <c:pt idx="602" formatCode="0.0">
                  <c:v>61.200000000000017</c:v>
                </c:pt>
                <c:pt idx="603" formatCode="0.0">
                  <c:v>61.300000000000018</c:v>
                </c:pt>
                <c:pt idx="604" formatCode="0.0">
                  <c:v>61.40000000000002</c:v>
                </c:pt>
                <c:pt idx="605" formatCode="0.0">
                  <c:v>61.500000000000021</c:v>
                </c:pt>
                <c:pt idx="606" formatCode="0.0">
                  <c:v>61.600000000000023</c:v>
                </c:pt>
                <c:pt idx="607" formatCode="0.0">
                  <c:v>61.700000000000024</c:v>
                </c:pt>
                <c:pt idx="608" formatCode="0.0">
                  <c:v>61.800000000000026</c:v>
                </c:pt>
                <c:pt idx="609" formatCode="0.0">
                  <c:v>61.900000000000027</c:v>
                </c:pt>
                <c:pt idx="610" formatCode="0.0">
                  <c:v>62.000000000000028</c:v>
                </c:pt>
                <c:pt idx="611" formatCode="0.0">
                  <c:v>62.10000000000003</c:v>
                </c:pt>
                <c:pt idx="612" formatCode="0.0">
                  <c:v>62.200000000000031</c:v>
                </c:pt>
                <c:pt idx="613" formatCode="0.0">
                  <c:v>62.300000000000033</c:v>
                </c:pt>
                <c:pt idx="614" formatCode="0.0">
                  <c:v>62.400000000000034</c:v>
                </c:pt>
                <c:pt idx="615" formatCode="0.0">
                  <c:v>62.500000000000036</c:v>
                </c:pt>
                <c:pt idx="616" formatCode="0.0">
                  <c:v>62.600000000000037</c:v>
                </c:pt>
                <c:pt idx="617" formatCode="0.0">
                  <c:v>62.700000000000038</c:v>
                </c:pt>
                <c:pt idx="618" formatCode="0.0">
                  <c:v>62.80000000000004</c:v>
                </c:pt>
                <c:pt idx="619" formatCode="0.0">
                  <c:v>62.900000000000041</c:v>
                </c:pt>
                <c:pt idx="620" formatCode="0.0">
                  <c:v>63.000000000000043</c:v>
                </c:pt>
                <c:pt idx="621" formatCode="0.0">
                  <c:v>63.100000000000044</c:v>
                </c:pt>
                <c:pt idx="622" formatCode="0.0">
                  <c:v>63.200000000000045</c:v>
                </c:pt>
                <c:pt idx="623" formatCode="0.0">
                  <c:v>63.300000000000047</c:v>
                </c:pt>
                <c:pt idx="624" formatCode="0.0">
                  <c:v>63.400000000000048</c:v>
                </c:pt>
                <c:pt idx="625" formatCode="0.0">
                  <c:v>63.50000000000005</c:v>
                </c:pt>
                <c:pt idx="626" formatCode="0.0">
                  <c:v>63.600000000000051</c:v>
                </c:pt>
                <c:pt idx="627" formatCode="0.0">
                  <c:v>63.700000000000053</c:v>
                </c:pt>
                <c:pt idx="628" formatCode="0.0">
                  <c:v>63.800000000000054</c:v>
                </c:pt>
                <c:pt idx="629" formatCode="0.0">
                  <c:v>63.900000000000055</c:v>
                </c:pt>
                <c:pt idx="630" formatCode="0.0">
                  <c:v>64.000000000000057</c:v>
                </c:pt>
                <c:pt idx="631" formatCode="0.0">
                  <c:v>64.100000000000051</c:v>
                </c:pt>
                <c:pt idx="632" formatCode="0.0">
                  <c:v>64.200000000000045</c:v>
                </c:pt>
                <c:pt idx="633" formatCode="0.0">
                  <c:v>64.30000000000004</c:v>
                </c:pt>
                <c:pt idx="634" formatCode="0.0">
                  <c:v>64.400000000000034</c:v>
                </c:pt>
                <c:pt idx="635" formatCode="0.0">
                  <c:v>64.500000000000028</c:v>
                </c:pt>
                <c:pt idx="636" formatCode="0.0">
                  <c:v>64.600000000000023</c:v>
                </c:pt>
                <c:pt idx="637" formatCode="0.0">
                  <c:v>64.700000000000017</c:v>
                </c:pt>
                <c:pt idx="638" formatCode="0.0">
                  <c:v>64.800000000000011</c:v>
                </c:pt>
                <c:pt idx="639" formatCode="0.0">
                  <c:v>64.900000000000006</c:v>
                </c:pt>
                <c:pt idx="640" formatCode="0.0">
                  <c:v>65</c:v>
                </c:pt>
                <c:pt idx="641" formatCode="0.0">
                  <c:v>65.099999999999994</c:v>
                </c:pt>
                <c:pt idx="642" formatCode="0.0">
                  <c:v>65.199999999999989</c:v>
                </c:pt>
                <c:pt idx="643" formatCode="0.0">
                  <c:v>65.299999999999983</c:v>
                </c:pt>
                <c:pt idx="644" formatCode="0.0">
                  <c:v>65.399999999999977</c:v>
                </c:pt>
                <c:pt idx="645" formatCode="0.0">
                  <c:v>65.499999999999972</c:v>
                </c:pt>
                <c:pt idx="646" formatCode="0.0">
                  <c:v>65.599999999999966</c:v>
                </c:pt>
                <c:pt idx="647" formatCode="0.0">
                  <c:v>65.69999999999996</c:v>
                </c:pt>
                <c:pt idx="648" formatCode="0.0">
                  <c:v>65.799999999999955</c:v>
                </c:pt>
                <c:pt idx="649" formatCode="0.0">
                  <c:v>65.899999999999949</c:v>
                </c:pt>
                <c:pt idx="650" formatCode="0.0">
                  <c:v>65.999999999999943</c:v>
                </c:pt>
                <c:pt idx="651" formatCode="0.0">
                  <c:v>66.099999999999937</c:v>
                </c:pt>
                <c:pt idx="652" formatCode="0.0">
                  <c:v>66.199999999999932</c:v>
                </c:pt>
                <c:pt idx="653" formatCode="0.0">
                  <c:v>66.299999999999926</c:v>
                </c:pt>
                <c:pt idx="654" formatCode="0.0">
                  <c:v>66.39999999999992</c:v>
                </c:pt>
                <c:pt idx="655" formatCode="0.0">
                  <c:v>66.499999999999915</c:v>
                </c:pt>
                <c:pt idx="656" formatCode="0.0">
                  <c:v>66.599999999999909</c:v>
                </c:pt>
                <c:pt idx="657" formatCode="0.0">
                  <c:v>66.699999999999903</c:v>
                </c:pt>
                <c:pt idx="658" formatCode="0.0">
                  <c:v>66.799999999999898</c:v>
                </c:pt>
                <c:pt idx="659" formatCode="0.0">
                  <c:v>66.899999999999892</c:v>
                </c:pt>
                <c:pt idx="660" formatCode="0.0">
                  <c:v>66.999999999999886</c:v>
                </c:pt>
                <c:pt idx="661" formatCode="0.0">
                  <c:v>67.099999999999881</c:v>
                </c:pt>
                <c:pt idx="662" formatCode="0.0">
                  <c:v>67.199999999999875</c:v>
                </c:pt>
                <c:pt idx="663" formatCode="0.0">
                  <c:v>67.299999999999869</c:v>
                </c:pt>
                <c:pt idx="664" formatCode="0.0">
                  <c:v>67.399999999999864</c:v>
                </c:pt>
                <c:pt idx="665" formatCode="0.0">
                  <c:v>67.499999999999858</c:v>
                </c:pt>
                <c:pt idx="666" formatCode="0.0">
                  <c:v>67.599999999999852</c:v>
                </c:pt>
                <c:pt idx="667" formatCode="0.0">
                  <c:v>67.699999999999847</c:v>
                </c:pt>
                <c:pt idx="668" formatCode="0.0">
                  <c:v>67.799999999999841</c:v>
                </c:pt>
                <c:pt idx="669" formatCode="0.0">
                  <c:v>67.899999999999835</c:v>
                </c:pt>
                <c:pt idx="670" formatCode="0.0">
                  <c:v>67.999999999999829</c:v>
                </c:pt>
                <c:pt idx="671" formatCode="0.0">
                  <c:v>68.099999999999824</c:v>
                </c:pt>
                <c:pt idx="672" formatCode="0.0">
                  <c:v>68.199999999999818</c:v>
                </c:pt>
                <c:pt idx="673" formatCode="0.0">
                  <c:v>68.299999999999812</c:v>
                </c:pt>
                <c:pt idx="674" formatCode="0.0">
                  <c:v>68.399999999999807</c:v>
                </c:pt>
                <c:pt idx="675" formatCode="0.0">
                  <c:v>68.499999999999801</c:v>
                </c:pt>
                <c:pt idx="676" formatCode="0.0">
                  <c:v>68.599999999999795</c:v>
                </c:pt>
                <c:pt idx="677" formatCode="0.0">
                  <c:v>68.69999999999979</c:v>
                </c:pt>
                <c:pt idx="678" formatCode="0.0">
                  <c:v>68.799999999999784</c:v>
                </c:pt>
                <c:pt idx="679" formatCode="0.0">
                  <c:v>68.899999999999778</c:v>
                </c:pt>
                <c:pt idx="680" formatCode="0.0">
                  <c:v>68.999999999999773</c:v>
                </c:pt>
                <c:pt idx="681" formatCode="0.0">
                  <c:v>69.099999999999767</c:v>
                </c:pt>
                <c:pt idx="682" formatCode="0.0">
                  <c:v>69.199999999999761</c:v>
                </c:pt>
                <c:pt idx="683" formatCode="0.0">
                  <c:v>69.299999999999756</c:v>
                </c:pt>
                <c:pt idx="684" formatCode="0.0">
                  <c:v>69.39999999999975</c:v>
                </c:pt>
                <c:pt idx="685" formatCode="0.0">
                  <c:v>69.499999999999744</c:v>
                </c:pt>
                <c:pt idx="686" formatCode="0.0">
                  <c:v>69.599999999999739</c:v>
                </c:pt>
                <c:pt idx="687" formatCode="0.0">
                  <c:v>69.699999999999733</c:v>
                </c:pt>
                <c:pt idx="688" formatCode="0.0">
                  <c:v>69.799999999999727</c:v>
                </c:pt>
                <c:pt idx="689" formatCode="0.0">
                  <c:v>69.899999999999721</c:v>
                </c:pt>
                <c:pt idx="690" formatCode="0.0">
                  <c:v>69.999999999999716</c:v>
                </c:pt>
                <c:pt idx="691" formatCode="0.0">
                  <c:v>70.09999999999971</c:v>
                </c:pt>
                <c:pt idx="692" formatCode="0.0">
                  <c:v>70.199999999999704</c:v>
                </c:pt>
                <c:pt idx="693" formatCode="0.0">
                  <c:v>70.299999999999699</c:v>
                </c:pt>
                <c:pt idx="694" formatCode="0.0">
                  <c:v>70.399999999999693</c:v>
                </c:pt>
                <c:pt idx="695" formatCode="0.0">
                  <c:v>70.499999999999687</c:v>
                </c:pt>
                <c:pt idx="696" formatCode="0.0">
                  <c:v>70.599999999999682</c:v>
                </c:pt>
                <c:pt idx="697" formatCode="0.0">
                  <c:v>70.699999999999676</c:v>
                </c:pt>
                <c:pt idx="698" formatCode="0.0">
                  <c:v>70.79999999999967</c:v>
                </c:pt>
                <c:pt idx="699" formatCode="0.0">
                  <c:v>70.899999999999665</c:v>
                </c:pt>
                <c:pt idx="700" formatCode="0.0">
                  <c:v>70.999999999999659</c:v>
                </c:pt>
                <c:pt idx="701" formatCode="0.0">
                  <c:v>71.099999999999653</c:v>
                </c:pt>
                <c:pt idx="702" formatCode="0.0">
                  <c:v>71.199999999999648</c:v>
                </c:pt>
                <c:pt idx="703" formatCode="0.0">
                  <c:v>71.299999999999642</c:v>
                </c:pt>
                <c:pt idx="704" formatCode="0.0">
                  <c:v>71.399999999999636</c:v>
                </c:pt>
                <c:pt idx="705" formatCode="0.0">
                  <c:v>71.499999999999631</c:v>
                </c:pt>
                <c:pt idx="706" formatCode="0.0">
                  <c:v>71.599999999999625</c:v>
                </c:pt>
                <c:pt idx="707" formatCode="0.0">
                  <c:v>71.699999999999619</c:v>
                </c:pt>
                <c:pt idx="708" formatCode="0.0">
                  <c:v>71.799999999999613</c:v>
                </c:pt>
                <c:pt idx="709" formatCode="0.0">
                  <c:v>71.899999999999608</c:v>
                </c:pt>
                <c:pt idx="710" formatCode="0.0">
                  <c:v>71.999999999999602</c:v>
                </c:pt>
                <c:pt idx="711" formatCode="0.0">
                  <c:v>72.099999999999596</c:v>
                </c:pt>
                <c:pt idx="712" formatCode="0.0">
                  <c:v>72.199999999999591</c:v>
                </c:pt>
                <c:pt idx="713" formatCode="0.0">
                  <c:v>72.299999999999585</c:v>
                </c:pt>
                <c:pt idx="714" formatCode="0.0">
                  <c:v>72.399999999999579</c:v>
                </c:pt>
                <c:pt idx="715" formatCode="0.0">
                  <c:v>72.499999999999574</c:v>
                </c:pt>
                <c:pt idx="716" formatCode="0.0">
                  <c:v>72.599999999999568</c:v>
                </c:pt>
                <c:pt idx="717" formatCode="0.0">
                  <c:v>72.699999999999562</c:v>
                </c:pt>
                <c:pt idx="718" formatCode="0.0">
                  <c:v>72.799999999999557</c:v>
                </c:pt>
                <c:pt idx="719" formatCode="0.0">
                  <c:v>72.899999999999551</c:v>
                </c:pt>
                <c:pt idx="720" formatCode="0.0">
                  <c:v>72.999999999999545</c:v>
                </c:pt>
                <c:pt idx="721" formatCode="0.0">
                  <c:v>73.09999999999954</c:v>
                </c:pt>
                <c:pt idx="722" formatCode="0.0">
                  <c:v>73.199999999999534</c:v>
                </c:pt>
                <c:pt idx="723" formatCode="0.0">
                  <c:v>73.299999999999528</c:v>
                </c:pt>
                <c:pt idx="724" formatCode="0.0">
                  <c:v>73.399999999999523</c:v>
                </c:pt>
                <c:pt idx="725" formatCode="0.0">
                  <c:v>73.499999999999517</c:v>
                </c:pt>
                <c:pt idx="726" formatCode="0.0">
                  <c:v>73.599999999999511</c:v>
                </c:pt>
                <c:pt idx="727" formatCode="0.0">
                  <c:v>73.699999999999505</c:v>
                </c:pt>
                <c:pt idx="728" formatCode="0.0">
                  <c:v>73.7999999999995</c:v>
                </c:pt>
                <c:pt idx="729" formatCode="0.0">
                  <c:v>73.899999999999494</c:v>
                </c:pt>
                <c:pt idx="730" formatCode="0.0">
                  <c:v>73.999999999999488</c:v>
                </c:pt>
                <c:pt idx="731" formatCode="0.0">
                  <c:v>74.099999999999483</c:v>
                </c:pt>
                <c:pt idx="732" formatCode="0.0">
                  <c:v>74.199999999999477</c:v>
                </c:pt>
                <c:pt idx="733" formatCode="0.0">
                  <c:v>74.299999999999471</c:v>
                </c:pt>
                <c:pt idx="734" formatCode="0.0">
                  <c:v>74.399999999999466</c:v>
                </c:pt>
                <c:pt idx="735" formatCode="0.0">
                  <c:v>74.49999999999946</c:v>
                </c:pt>
                <c:pt idx="736" formatCode="0.0">
                  <c:v>74.599999999999454</c:v>
                </c:pt>
                <c:pt idx="737" formatCode="0.0">
                  <c:v>74.699999999999449</c:v>
                </c:pt>
                <c:pt idx="738" formatCode="0.0">
                  <c:v>74.799999999999443</c:v>
                </c:pt>
                <c:pt idx="739" formatCode="0.0">
                  <c:v>74.899999999999437</c:v>
                </c:pt>
                <c:pt idx="740" formatCode="0.0">
                  <c:v>74.999999999999432</c:v>
                </c:pt>
                <c:pt idx="741" formatCode="0.0">
                  <c:v>75.099999999999426</c:v>
                </c:pt>
                <c:pt idx="742" formatCode="0.0">
                  <c:v>75.19999999999942</c:v>
                </c:pt>
                <c:pt idx="743" formatCode="0.0">
                  <c:v>75.299999999999415</c:v>
                </c:pt>
                <c:pt idx="744" formatCode="0.0">
                  <c:v>75.399999999999409</c:v>
                </c:pt>
                <c:pt idx="745" formatCode="0.0">
                  <c:v>75.499999999999403</c:v>
                </c:pt>
                <c:pt idx="746" formatCode="0.0">
                  <c:v>75.599999999999397</c:v>
                </c:pt>
                <c:pt idx="747" formatCode="0.0">
                  <c:v>75.699999999999392</c:v>
                </c:pt>
                <c:pt idx="748" formatCode="0.0">
                  <c:v>75.799999999999386</c:v>
                </c:pt>
                <c:pt idx="749" formatCode="0.0">
                  <c:v>75.89999999999938</c:v>
                </c:pt>
                <c:pt idx="750" formatCode="0.0">
                  <c:v>75.999999999999375</c:v>
                </c:pt>
                <c:pt idx="751" formatCode="0.0">
                  <c:v>76.099999999999369</c:v>
                </c:pt>
                <c:pt idx="752" formatCode="0.0">
                  <c:v>76.199999999999363</c:v>
                </c:pt>
                <c:pt idx="753" formatCode="0.0">
                  <c:v>76.299999999999358</c:v>
                </c:pt>
                <c:pt idx="754" formatCode="0.0">
                  <c:v>76.399999999999352</c:v>
                </c:pt>
                <c:pt idx="755" formatCode="0.0">
                  <c:v>76.499999999999346</c:v>
                </c:pt>
                <c:pt idx="756" formatCode="0.0">
                  <c:v>76.599999999999341</c:v>
                </c:pt>
                <c:pt idx="757" formatCode="0.0">
                  <c:v>76.699999999999335</c:v>
                </c:pt>
                <c:pt idx="758" formatCode="0.0">
                  <c:v>76.799999999999329</c:v>
                </c:pt>
                <c:pt idx="759" formatCode="0.0">
                  <c:v>76.899999999999324</c:v>
                </c:pt>
                <c:pt idx="760" formatCode="0.0">
                  <c:v>76.999999999999318</c:v>
                </c:pt>
                <c:pt idx="761" formatCode="0.0">
                  <c:v>77.099999999999312</c:v>
                </c:pt>
                <c:pt idx="762" formatCode="0.0">
                  <c:v>77.199999999999307</c:v>
                </c:pt>
                <c:pt idx="763" formatCode="0.0">
                  <c:v>77.299999999999301</c:v>
                </c:pt>
                <c:pt idx="764" formatCode="0.0">
                  <c:v>77.399999999999295</c:v>
                </c:pt>
                <c:pt idx="765" formatCode="0.0">
                  <c:v>77.499999999999289</c:v>
                </c:pt>
                <c:pt idx="766" formatCode="0.0">
                  <c:v>77.599999999999284</c:v>
                </c:pt>
                <c:pt idx="767" formatCode="0.0">
                  <c:v>77.699999999999278</c:v>
                </c:pt>
                <c:pt idx="768" formatCode="0.0">
                  <c:v>77.799999999999272</c:v>
                </c:pt>
                <c:pt idx="769" formatCode="0.0">
                  <c:v>77.899999999999267</c:v>
                </c:pt>
                <c:pt idx="770" formatCode="0.0">
                  <c:v>77.999999999999261</c:v>
                </c:pt>
                <c:pt idx="771" formatCode="0.0">
                  <c:v>78.099999999999255</c:v>
                </c:pt>
                <c:pt idx="772" formatCode="0.0">
                  <c:v>78.19999999999925</c:v>
                </c:pt>
                <c:pt idx="773" formatCode="0.0">
                  <c:v>78.299999999999244</c:v>
                </c:pt>
                <c:pt idx="774" formatCode="0.0">
                  <c:v>78.399999999999238</c:v>
                </c:pt>
                <c:pt idx="775" formatCode="0.0">
                  <c:v>78.499999999999233</c:v>
                </c:pt>
                <c:pt idx="776" formatCode="0.0">
                  <c:v>78.599999999999227</c:v>
                </c:pt>
                <c:pt idx="777" formatCode="0.0">
                  <c:v>78.699999999999221</c:v>
                </c:pt>
                <c:pt idx="778" formatCode="0.0">
                  <c:v>78.799999999999216</c:v>
                </c:pt>
                <c:pt idx="779" formatCode="0.0">
                  <c:v>78.89999999999921</c:v>
                </c:pt>
                <c:pt idx="780" formatCode="0.0">
                  <c:v>78.999999999999204</c:v>
                </c:pt>
                <c:pt idx="781" formatCode="0.0">
                  <c:v>79.099999999999199</c:v>
                </c:pt>
                <c:pt idx="782" formatCode="0.0">
                  <c:v>79.199999999999193</c:v>
                </c:pt>
                <c:pt idx="783" formatCode="0.0">
                  <c:v>79.299999999999187</c:v>
                </c:pt>
                <c:pt idx="784" formatCode="0.0">
                  <c:v>79.399999999999181</c:v>
                </c:pt>
                <c:pt idx="785" formatCode="0.0">
                  <c:v>79.499999999999176</c:v>
                </c:pt>
                <c:pt idx="786" formatCode="0.0">
                  <c:v>79.59999999999917</c:v>
                </c:pt>
                <c:pt idx="787" formatCode="0.0">
                  <c:v>79.699999999999164</c:v>
                </c:pt>
                <c:pt idx="788" formatCode="0.0">
                  <c:v>79.799999999999159</c:v>
                </c:pt>
                <c:pt idx="789" formatCode="0.0">
                  <c:v>79.899999999999153</c:v>
                </c:pt>
                <c:pt idx="790" formatCode="0.0">
                  <c:v>79.999999999999147</c:v>
                </c:pt>
                <c:pt idx="791" formatCode="0.0">
                  <c:v>80.099999999999142</c:v>
                </c:pt>
                <c:pt idx="792" formatCode="0.0">
                  <c:v>80.199999999999136</c:v>
                </c:pt>
                <c:pt idx="793" formatCode="0.0">
                  <c:v>80.29999999999913</c:v>
                </c:pt>
                <c:pt idx="794" formatCode="0.0">
                  <c:v>80.399999999999125</c:v>
                </c:pt>
                <c:pt idx="795" formatCode="0.0">
                  <c:v>80.499999999999119</c:v>
                </c:pt>
                <c:pt idx="796" formatCode="0.0">
                  <c:v>80.599999999999113</c:v>
                </c:pt>
                <c:pt idx="797" formatCode="0.0">
                  <c:v>80.699999999999108</c:v>
                </c:pt>
                <c:pt idx="798" formatCode="0.0">
                  <c:v>80.799999999999102</c:v>
                </c:pt>
                <c:pt idx="799" formatCode="0.0">
                  <c:v>80.899999999999096</c:v>
                </c:pt>
                <c:pt idx="800" formatCode="0.0">
                  <c:v>80.999999999999091</c:v>
                </c:pt>
                <c:pt idx="801" formatCode="0.0">
                  <c:v>81.099999999999085</c:v>
                </c:pt>
                <c:pt idx="802" formatCode="0.0">
                  <c:v>81.199999999999079</c:v>
                </c:pt>
                <c:pt idx="803" formatCode="0.0">
                  <c:v>81.299999999999073</c:v>
                </c:pt>
                <c:pt idx="804" formatCode="0.0">
                  <c:v>81.399999999999068</c:v>
                </c:pt>
                <c:pt idx="805" formatCode="0.0">
                  <c:v>81.499999999999062</c:v>
                </c:pt>
                <c:pt idx="806" formatCode="0.0">
                  <c:v>81.599999999999056</c:v>
                </c:pt>
                <c:pt idx="807" formatCode="0.0">
                  <c:v>81.699999999999051</c:v>
                </c:pt>
                <c:pt idx="808" formatCode="0.0">
                  <c:v>81.799999999999045</c:v>
                </c:pt>
                <c:pt idx="809" formatCode="0.0">
                  <c:v>81.899999999999039</c:v>
                </c:pt>
                <c:pt idx="810" formatCode="0.0">
                  <c:v>81.999999999999034</c:v>
                </c:pt>
                <c:pt idx="811" formatCode="0.0">
                  <c:v>82.099999999999028</c:v>
                </c:pt>
                <c:pt idx="812" formatCode="0.0">
                  <c:v>82.199999999999022</c:v>
                </c:pt>
                <c:pt idx="813" formatCode="0.0">
                  <c:v>82.299999999999017</c:v>
                </c:pt>
                <c:pt idx="814" formatCode="0.0">
                  <c:v>82.399999999999011</c:v>
                </c:pt>
                <c:pt idx="815" formatCode="0.0">
                  <c:v>82.499999999999005</c:v>
                </c:pt>
                <c:pt idx="816" formatCode="0.0">
                  <c:v>82.599999999999</c:v>
                </c:pt>
                <c:pt idx="817" formatCode="0.0">
                  <c:v>82.699999999998994</c:v>
                </c:pt>
                <c:pt idx="818" formatCode="0.0">
                  <c:v>82.799999999998988</c:v>
                </c:pt>
                <c:pt idx="819" formatCode="0.0">
                  <c:v>82.899999999998983</c:v>
                </c:pt>
                <c:pt idx="820" formatCode="0.0">
                  <c:v>82.999999999998977</c:v>
                </c:pt>
                <c:pt idx="821" formatCode="0.0">
                  <c:v>83.099999999998971</c:v>
                </c:pt>
                <c:pt idx="822" formatCode="0.0">
                  <c:v>83.199999999998965</c:v>
                </c:pt>
                <c:pt idx="823" formatCode="0.0">
                  <c:v>83.29999999999896</c:v>
                </c:pt>
                <c:pt idx="824" formatCode="0.0">
                  <c:v>83.399999999998954</c:v>
                </c:pt>
                <c:pt idx="825" formatCode="0.0">
                  <c:v>83.499999999998948</c:v>
                </c:pt>
                <c:pt idx="826" formatCode="0.0">
                  <c:v>83.599999999998943</c:v>
                </c:pt>
                <c:pt idx="827" formatCode="0.0">
                  <c:v>83.699999999998937</c:v>
                </c:pt>
                <c:pt idx="828" formatCode="0.0">
                  <c:v>83.799999999998931</c:v>
                </c:pt>
                <c:pt idx="829" formatCode="0.0">
                  <c:v>83.899999999998926</c:v>
                </c:pt>
                <c:pt idx="830" formatCode="0.0">
                  <c:v>83.99999999999892</c:v>
                </c:pt>
                <c:pt idx="831" formatCode="0.0">
                  <c:v>84.099999999998914</c:v>
                </c:pt>
                <c:pt idx="832" formatCode="0.0">
                  <c:v>84.199999999998909</c:v>
                </c:pt>
                <c:pt idx="833" formatCode="0.0">
                  <c:v>84.299999999998903</c:v>
                </c:pt>
                <c:pt idx="834" formatCode="0.0">
                  <c:v>84.399999999998897</c:v>
                </c:pt>
                <c:pt idx="835" formatCode="0.0">
                  <c:v>84.499999999998892</c:v>
                </c:pt>
                <c:pt idx="836" formatCode="0.0">
                  <c:v>84.599999999998886</c:v>
                </c:pt>
                <c:pt idx="837" formatCode="0.0">
                  <c:v>84.69999999999888</c:v>
                </c:pt>
                <c:pt idx="838" formatCode="0.0">
                  <c:v>84.799999999998875</c:v>
                </c:pt>
                <c:pt idx="839" formatCode="0.0">
                  <c:v>84.899999999998869</c:v>
                </c:pt>
                <c:pt idx="840" formatCode="0.0">
                  <c:v>84.999999999998863</c:v>
                </c:pt>
                <c:pt idx="841" formatCode="0.0">
                  <c:v>85.099999999998857</c:v>
                </c:pt>
                <c:pt idx="842" formatCode="0.0">
                  <c:v>85.199999999998852</c:v>
                </c:pt>
                <c:pt idx="843" formatCode="0.0">
                  <c:v>85.299999999998846</c:v>
                </c:pt>
                <c:pt idx="844" formatCode="0.0">
                  <c:v>85.39999999999884</c:v>
                </c:pt>
                <c:pt idx="845" formatCode="0.0">
                  <c:v>85.499999999998835</c:v>
                </c:pt>
                <c:pt idx="846" formatCode="0.0">
                  <c:v>85.599999999998829</c:v>
                </c:pt>
                <c:pt idx="847" formatCode="0.0">
                  <c:v>85.699999999998823</c:v>
                </c:pt>
                <c:pt idx="848" formatCode="0.0">
                  <c:v>85.799999999998818</c:v>
                </c:pt>
                <c:pt idx="849" formatCode="0.0">
                  <c:v>85.899999999998812</c:v>
                </c:pt>
                <c:pt idx="850" formatCode="0.0">
                  <c:v>85.999999999998806</c:v>
                </c:pt>
                <c:pt idx="851" formatCode="0.0">
                  <c:v>86.099999999998801</c:v>
                </c:pt>
                <c:pt idx="852" formatCode="0.0">
                  <c:v>86.199999999998795</c:v>
                </c:pt>
                <c:pt idx="853" formatCode="0.0">
                  <c:v>86.299999999998789</c:v>
                </c:pt>
                <c:pt idx="854" formatCode="0.0">
                  <c:v>86.399999999998784</c:v>
                </c:pt>
                <c:pt idx="855" formatCode="0.0">
                  <c:v>86.499999999998778</c:v>
                </c:pt>
                <c:pt idx="856" formatCode="0.0">
                  <c:v>86.599999999998772</c:v>
                </c:pt>
                <c:pt idx="857" formatCode="0.0">
                  <c:v>86.699999999998766</c:v>
                </c:pt>
                <c:pt idx="858" formatCode="0.0">
                  <c:v>86.799999999998761</c:v>
                </c:pt>
                <c:pt idx="859" formatCode="0.0">
                  <c:v>86.899999999998755</c:v>
                </c:pt>
                <c:pt idx="860" formatCode="0.0">
                  <c:v>86.999999999998749</c:v>
                </c:pt>
                <c:pt idx="861" formatCode="0.0">
                  <c:v>87.099999999998744</c:v>
                </c:pt>
                <c:pt idx="862" formatCode="0.0">
                  <c:v>87.199999999998738</c:v>
                </c:pt>
                <c:pt idx="863" formatCode="0.0">
                  <c:v>87.299999999998732</c:v>
                </c:pt>
                <c:pt idx="864" formatCode="0.0">
                  <c:v>87.399999999998727</c:v>
                </c:pt>
                <c:pt idx="865" formatCode="0.0">
                  <c:v>87.499999999998721</c:v>
                </c:pt>
                <c:pt idx="866" formatCode="0.0">
                  <c:v>87.599999999998715</c:v>
                </c:pt>
                <c:pt idx="867" formatCode="0.0">
                  <c:v>87.69999999999871</c:v>
                </c:pt>
                <c:pt idx="868" formatCode="0.0">
                  <c:v>87.799999999998704</c:v>
                </c:pt>
                <c:pt idx="869" formatCode="0.0">
                  <c:v>87.899999999998698</c:v>
                </c:pt>
                <c:pt idx="870" formatCode="0.0">
                  <c:v>87.999999999998693</c:v>
                </c:pt>
                <c:pt idx="871" formatCode="0.0">
                  <c:v>88.099999999998687</c:v>
                </c:pt>
                <c:pt idx="872" formatCode="0.0">
                  <c:v>88.199999999998681</c:v>
                </c:pt>
                <c:pt idx="873" formatCode="0.0">
                  <c:v>88.299999999998676</c:v>
                </c:pt>
                <c:pt idx="874" formatCode="0.0">
                  <c:v>88.39999999999867</c:v>
                </c:pt>
                <c:pt idx="875" formatCode="0.0">
                  <c:v>88.499999999998664</c:v>
                </c:pt>
                <c:pt idx="876" formatCode="0.0">
                  <c:v>88.599999999998658</c:v>
                </c:pt>
                <c:pt idx="877" formatCode="0.0">
                  <c:v>88.699999999998653</c:v>
                </c:pt>
                <c:pt idx="878" formatCode="0.0">
                  <c:v>88.799999999998647</c:v>
                </c:pt>
                <c:pt idx="879" formatCode="0.0">
                  <c:v>88.899999999998641</c:v>
                </c:pt>
                <c:pt idx="880" formatCode="0.0">
                  <c:v>88.999999999998636</c:v>
                </c:pt>
                <c:pt idx="881" formatCode="0.0">
                  <c:v>89.09999999999863</c:v>
                </c:pt>
                <c:pt idx="882" formatCode="0.0">
                  <c:v>89.199999999998624</c:v>
                </c:pt>
                <c:pt idx="883" formatCode="0.0">
                  <c:v>89.299999999998619</c:v>
                </c:pt>
                <c:pt idx="884" formatCode="0.0">
                  <c:v>89.399999999998613</c:v>
                </c:pt>
                <c:pt idx="885" formatCode="0.0">
                  <c:v>89.499999999998607</c:v>
                </c:pt>
                <c:pt idx="886" formatCode="0.0">
                  <c:v>89.599999999998602</c:v>
                </c:pt>
                <c:pt idx="887" formatCode="0.0">
                  <c:v>89.699999999998596</c:v>
                </c:pt>
                <c:pt idx="888" formatCode="0.0">
                  <c:v>89.79999999999859</c:v>
                </c:pt>
                <c:pt idx="889" formatCode="0.0">
                  <c:v>89.899999999998585</c:v>
                </c:pt>
                <c:pt idx="890" formatCode="0.0">
                  <c:v>89.999999999998579</c:v>
                </c:pt>
                <c:pt idx="891" formatCode="0.0">
                  <c:v>90.099999999998573</c:v>
                </c:pt>
                <c:pt idx="892" formatCode="0.0">
                  <c:v>90.199999999998568</c:v>
                </c:pt>
                <c:pt idx="893" formatCode="0.0">
                  <c:v>90.299999999998562</c:v>
                </c:pt>
                <c:pt idx="894" formatCode="0.0">
                  <c:v>90.399999999998556</c:v>
                </c:pt>
                <c:pt idx="895" formatCode="0.0">
                  <c:v>90.49999999999855</c:v>
                </c:pt>
                <c:pt idx="896" formatCode="0.0">
                  <c:v>90.599999999998545</c:v>
                </c:pt>
                <c:pt idx="897" formatCode="0.0">
                  <c:v>90.699999999998539</c:v>
                </c:pt>
                <c:pt idx="898" formatCode="0.0">
                  <c:v>90.799999999998533</c:v>
                </c:pt>
                <c:pt idx="899" formatCode="0.0">
                  <c:v>90.899999999998528</c:v>
                </c:pt>
                <c:pt idx="900" formatCode="0.0">
                  <c:v>90.999999999998522</c:v>
                </c:pt>
                <c:pt idx="901" formatCode="0.0">
                  <c:v>91.099999999998516</c:v>
                </c:pt>
                <c:pt idx="902" formatCode="0.0">
                  <c:v>91.199999999998511</c:v>
                </c:pt>
                <c:pt idx="903" formatCode="0.0">
                  <c:v>91.299999999998505</c:v>
                </c:pt>
                <c:pt idx="904" formatCode="0.0">
                  <c:v>91.399999999998499</c:v>
                </c:pt>
                <c:pt idx="905" formatCode="0.0">
                  <c:v>91.499999999998494</c:v>
                </c:pt>
                <c:pt idx="906" formatCode="0.0">
                  <c:v>91.599999999998488</c:v>
                </c:pt>
                <c:pt idx="907" formatCode="0.0">
                  <c:v>91.699999999998482</c:v>
                </c:pt>
                <c:pt idx="908" formatCode="0.0">
                  <c:v>91.799999999998477</c:v>
                </c:pt>
                <c:pt idx="909" formatCode="0.0">
                  <c:v>91.899999999998471</c:v>
                </c:pt>
                <c:pt idx="910" formatCode="0.0">
                  <c:v>91.999999999998465</c:v>
                </c:pt>
                <c:pt idx="911" formatCode="0.0">
                  <c:v>92.09999999999846</c:v>
                </c:pt>
                <c:pt idx="912" formatCode="0.0">
                  <c:v>92.199999999998454</c:v>
                </c:pt>
                <c:pt idx="913" formatCode="0.0">
                  <c:v>92.299999999998448</c:v>
                </c:pt>
                <c:pt idx="914" formatCode="0.0">
                  <c:v>92.399999999998442</c:v>
                </c:pt>
                <c:pt idx="915" formatCode="0.0">
                  <c:v>92.499999999998437</c:v>
                </c:pt>
                <c:pt idx="916" formatCode="0.0">
                  <c:v>92.599999999998431</c:v>
                </c:pt>
                <c:pt idx="917" formatCode="0.0">
                  <c:v>92.699999999998425</c:v>
                </c:pt>
                <c:pt idx="918" formatCode="0.0">
                  <c:v>92.79999999999842</c:v>
                </c:pt>
                <c:pt idx="919" formatCode="0.0">
                  <c:v>92.899999999998414</c:v>
                </c:pt>
                <c:pt idx="920" formatCode="0.0">
                  <c:v>92.999999999998408</c:v>
                </c:pt>
                <c:pt idx="921" formatCode="0.0">
                  <c:v>93.099999999998403</c:v>
                </c:pt>
                <c:pt idx="922" formatCode="0.0">
                  <c:v>93.199999999998397</c:v>
                </c:pt>
                <c:pt idx="923" formatCode="0.0">
                  <c:v>93.299999999998391</c:v>
                </c:pt>
                <c:pt idx="924" formatCode="0.0">
                  <c:v>93.399999999998386</c:v>
                </c:pt>
                <c:pt idx="925" formatCode="0.0">
                  <c:v>93.49999999999838</c:v>
                </c:pt>
                <c:pt idx="926" formatCode="0.0">
                  <c:v>93.599999999998374</c:v>
                </c:pt>
                <c:pt idx="927" formatCode="0.0">
                  <c:v>93.699999999998369</c:v>
                </c:pt>
                <c:pt idx="928" formatCode="0.0">
                  <c:v>93.799999999998363</c:v>
                </c:pt>
                <c:pt idx="929" formatCode="0.0">
                  <c:v>93.899999999998357</c:v>
                </c:pt>
                <c:pt idx="930" formatCode="0.0">
                  <c:v>93.999999999998352</c:v>
                </c:pt>
                <c:pt idx="931" formatCode="0.0">
                  <c:v>94.099999999998346</c:v>
                </c:pt>
                <c:pt idx="932" formatCode="0.0">
                  <c:v>94.19999999999834</c:v>
                </c:pt>
                <c:pt idx="933" formatCode="0.0">
                  <c:v>94.299999999998334</c:v>
                </c:pt>
                <c:pt idx="934" formatCode="0.0">
                  <c:v>94.399999999998329</c:v>
                </c:pt>
                <c:pt idx="935" formatCode="0.0">
                  <c:v>94.499999999998323</c:v>
                </c:pt>
                <c:pt idx="936" formatCode="0.0">
                  <c:v>94.599999999998317</c:v>
                </c:pt>
                <c:pt idx="937" formatCode="0.0">
                  <c:v>94.699999999998312</c:v>
                </c:pt>
                <c:pt idx="938" formatCode="0.0">
                  <c:v>94.799999999998306</c:v>
                </c:pt>
                <c:pt idx="939" formatCode="0.0">
                  <c:v>94.8999999999983</c:v>
                </c:pt>
                <c:pt idx="940" formatCode="0.0">
                  <c:v>94.999999999998295</c:v>
                </c:pt>
                <c:pt idx="941" formatCode="0.0">
                  <c:v>95.099999999998289</c:v>
                </c:pt>
                <c:pt idx="942" formatCode="0.0">
                  <c:v>95.199999999998283</c:v>
                </c:pt>
                <c:pt idx="943" formatCode="0.0">
                  <c:v>95.299999999998278</c:v>
                </c:pt>
                <c:pt idx="944" formatCode="0.0">
                  <c:v>95.399999999998272</c:v>
                </c:pt>
                <c:pt idx="945" formatCode="0.0">
                  <c:v>95.499999999998266</c:v>
                </c:pt>
                <c:pt idx="946" formatCode="0.0">
                  <c:v>95.599999999998261</c:v>
                </c:pt>
                <c:pt idx="947" formatCode="0.0">
                  <c:v>95.699999999998255</c:v>
                </c:pt>
                <c:pt idx="948" formatCode="0.0">
                  <c:v>95.799999999998249</c:v>
                </c:pt>
                <c:pt idx="949" formatCode="0.0">
                  <c:v>95.899999999998244</c:v>
                </c:pt>
                <c:pt idx="950" formatCode="0.0">
                  <c:v>95.999999999998238</c:v>
                </c:pt>
                <c:pt idx="951" formatCode="0.0">
                  <c:v>96.099999999998232</c:v>
                </c:pt>
                <c:pt idx="952" formatCode="0.0">
                  <c:v>96.199999999998226</c:v>
                </c:pt>
                <c:pt idx="953" formatCode="0.0">
                  <c:v>96.299999999998221</c:v>
                </c:pt>
                <c:pt idx="954" formatCode="0.0">
                  <c:v>96.399999999998215</c:v>
                </c:pt>
                <c:pt idx="955" formatCode="0.0">
                  <c:v>96.499999999998209</c:v>
                </c:pt>
                <c:pt idx="956" formatCode="0.0">
                  <c:v>96.599999999998204</c:v>
                </c:pt>
                <c:pt idx="957" formatCode="0.0">
                  <c:v>96.699999999998198</c:v>
                </c:pt>
                <c:pt idx="958" formatCode="0.0">
                  <c:v>96.799999999998192</c:v>
                </c:pt>
                <c:pt idx="959" formatCode="0.0">
                  <c:v>96.899999999998187</c:v>
                </c:pt>
                <c:pt idx="960" formatCode="0.0">
                  <c:v>96.999999999998181</c:v>
                </c:pt>
                <c:pt idx="961" formatCode="0.0">
                  <c:v>97.099999999998175</c:v>
                </c:pt>
                <c:pt idx="962" formatCode="0.0">
                  <c:v>97.19999999999817</c:v>
                </c:pt>
                <c:pt idx="963" formatCode="0.0">
                  <c:v>97.299999999998164</c:v>
                </c:pt>
                <c:pt idx="964" formatCode="0.0">
                  <c:v>97.399999999998158</c:v>
                </c:pt>
                <c:pt idx="965" formatCode="0.0">
                  <c:v>97.499999999998153</c:v>
                </c:pt>
                <c:pt idx="966" formatCode="0.0">
                  <c:v>97.599999999998147</c:v>
                </c:pt>
                <c:pt idx="967" formatCode="0.0">
                  <c:v>97.699999999998141</c:v>
                </c:pt>
                <c:pt idx="968" formatCode="0.0">
                  <c:v>97.799999999998136</c:v>
                </c:pt>
                <c:pt idx="969" formatCode="0.0">
                  <c:v>97.89999999999813</c:v>
                </c:pt>
                <c:pt idx="970" formatCode="0.0">
                  <c:v>97.999999999998124</c:v>
                </c:pt>
                <c:pt idx="971" formatCode="0.0">
                  <c:v>98.099999999998118</c:v>
                </c:pt>
                <c:pt idx="972" formatCode="0.0">
                  <c:v>98.199999999998113</c:v>
                </c:pt>
                <c:pt idx="973" formatCode="0.0">
                  <c:v>98.299999999998107</c:v>
                </c:pt>
                <c:pt idx="974" formatCode="0.0">
                  <c:v>98.399999999998101</c:v>
                </c:pt>
                <c:pt idx="975" formatCode="0.0">
                  <c:v>98.499999999998096</c:v>
                </c:pt>
                <c:pt idx="976" formatCode="0.0">
                  <c:v>98.59999999999809</c:v>
                </c:pt>
                <c:pt idx="977" formatCode="0.0">
                  <c:v>98.699999999998084</c:v>
                </c:pt>
                <c:pt idx="978" formatCode="0.0">
                  <c:v>98.799999999998079</c:v>
                </c:pt>
                <c:pt idx="979" formatCode="0.0">
                  <c:v>98.899999999998073</c:v>
                </c:pt>
                <c:pt idx="980" formatCode="0.0">
                  <c:v>98.999999999998067</c:v>
                </c:pt>
                <c:pt idx="981" formatCode="0.0">
                  <c:v>99.099999999998062</c:v>
                </c:pt>
                <c:pt idx="982" formatCode="0.0">
                  <c:v>99.199999999998056</c:v>
                </c:pt>
                <c:pt idx="983" formatCode="0.0">
                  <c:v>99.29999999999805</c:v>
                </c:pt>
                <c:pt idx="984" formatCode="0.0">
                  <c:v>99.399999999998045</c:v>
                </c:pt>
                <c:pt idx="985" formatCode="0.0">
                  <c:v>99.499999999998039</c:v>
                </c:pt>
                <c:pt idx="986" formatCode="0.0">
                  <c:v>99.599999999998033</c:v>
                </c:pt>
                <c:pt idx="987" formatCode="0.0">
                  <c:v>99.699999999998028</c:v>
                </c:pt>
                <c:pt idx="988" formatCode="0.0">
                  <c:v>99.799999999998022</c:v>
                </c:pt>
                <c:pt idx="989" formatCode="0.0">
                  <c:v>99.899999999998016</c:v>
                </c:pt>
                <c:pt idx="990" formatCode="0.0">
                  <c:v>99.99999999999801</c:v>
                </c:pt>
                <c:pt idx="991" formatCode="0.0">
                  <c:v>100.099999999998</c:v>
                </c:pt>
                <c:pt idx="992" formatCode="0.0">
                  <c:v>100.199999999998</c:v>
                </c:pt>
                <c:pt idx="993" formatCode="0.0">
                  <c:v>100.29999999999799</c:v>
                </c:pt>
                <c:pt idx="994" formatCode="0.0">
                  <c:v>100.39999999999799</c:v>
                </c:pt>
                <c:pt idx="995" formatCode="0.0">
                  <c:v>100.49999999999798</c:v>
                </c:pt>
                <c:pt idx="996" formatCode="0.0">
                  <c:v>100.59999999999798</c:v>
                </c:pt>
                <c:pt idx="997" formatCode="0.0">
                  <c:v>100.69999999999797</c:v>
                </c:pt>
                <c:pt idx="998" formatCode="0.0">
                  <c:v>100.79999999999797</c:v>
                </c:pt>
                <c:pt idx="999" formatCode="0.0">
                  <c:v>100.89999999999796</c:v>
                </c:pt>
                <c:pt idx="1000" formatCode="0.0">
                  <c:v>100.99999999999795</c:v>
                </c:pt>
                <c:pt idx="1001" formatCode="0.0">
                  <c:v>101.09999999999795</c:v>
                </c:pt>
                <c:pt idx="1002" formatCode="0.0">
                  <c:v>101.19999999999794</c:v>
                </c:pt>
                <c:pt idx="1003" formatCode="0.0">
                  <c:v>101.29999999999794</c:v>
                </c:pt>
                <c:pt idx="1004" formatCode="0.0">
                  <c:v>101.39999999999793</c:v>
                </c:pt>
                <c:pt idx="1005" formatCode="0.0">
                  <c:v>101.49999999999793</c:v>
                </c:pt>
                <c:pt idx="1006" formatCode="0.0">
                  <c:v>101.59999999999792</c:v>
                </c:pt>
                <c:pt idx="1007" formatCode="0.0">
                  <c:v>101.69999999999791</c:v>
                </c:pt>
                <c:pt idx="1008" formatCode="0.0">
                  <c:v>101.79999999999791</c:v>
                </c:pt>
                <c:pt idx="1009" formatCode="0.0">
                  <c:v>101.8999999999979</c:v>
                </c:pt>
                <c:pt idx="1010" formatCode="0.0">
                  <c:v>101.9999999999979</c:v>
                </c:pt>
                <c:pt idx="1011" formatCode="0.0">
                  <c:v>102.09999999999789</c:v>
                </c:pt>
                <c:pt idx="1012" formatCode="0.0">
                  <c:v>102.19999999999789</c:v>
                </c:pt>
                <c:pt idx="1013" formatCode="0.0">
                  <c:v>102.29999999999788</c:v>
                </c:pt>
                <c:pt idx="1014" formatCode="0.0">
                  <c:v>102.39999999999787</c:v>
                </c:pt>
                <c:pt idx="1015" formatCode="0.0">
                  <c:v>102.49999999999787</c:v>
                </c:pt>
                <c:pt idx="1016" formatCode="0.0">
                  <c:v>102.59999999999786</c:v>
                </c:pt>
                <c:pt idx="1017" formatCode="0.0">
                  <c:v>102.69999999999786</c:v>
                </c:pt>
                <c:pt idx="1018" formatCode="0.0">
                  <c:v>102.79999999999785</c:v>
                </c:pt>
                <c:pt idx="1019" formatCode="0.0">
                  <c:v>102.89999999999785</c:v>
                </c:pt>
                <c:pt idx="1020" formatCode="0.0">
                  <c:v>102.99999999999784</c:v>
                </c:pt>
                <c:pt idx="1021" formatCode="0.0">
                  <c:v>103.09999999999783</c:v>
                </c:pt>
                <c:pt idx="1022" formatCode="0.0">
                  <c:v>103.19999999999783</c:v>
                </c:pt>
                <c:pt idx="1023" formatCode="0.0">
                  <c:v>103.29999999999782</c:v>
                </c:pt>
                <c:pt idx="1024" formatCode="0.0">
                  <c:v>103.39999999999782</c:v>
                </c:pt>
                <c:pt idx="1025" formatCode="0.0">
                  <c:v>103.49999999999781</c:v>
                </c:pt>
                <c:pt idx="1026" formatCode="0.0">
                  <c:v>103.59999999999781</c:v>
                </c:pt>
                <c:pt idx="1027" formatCode="0.0">
                  <c:v>103.6999999999978</c:v>
                </c:pt>
                <c:pt idx="1028" formatCode="0.0">
                  <c:v>103.79999999999779</c:v>
                </c:pt>
                <c:pt idx="1029" formatCode="0.0">
                  <c:v>103.89999999999779</c:v>
                </c:pt>
                <c:pt idx="1030" formatCode="0.0">
                  <c:v>103.99999999999778</c:v>
                </c:pt>
                <c:pt idx="1031" formatCode="0.0">
                  <c:v>104.09999999999778</c:v>
                </c:pt>
                <c:pt idx="1032" formatCode="0.0">
                  <c:v>104.19999999999777</c:v>
                </c:pt>
                <c:pt idx="1033" formatCode="0.0">
                  <c:v>104.29999999999777</c:v>
                </c:pt>
                <c:pt idx="1034" formatCode="0.0">
                  <c:v>104.39999999999776</c:v>
                </c:pt>
                <c:pt idx="1035" formatCode="0.0">
                  <c:v>104.49999999999775</c:v>
                </c:pt>
                <c:pt idx="1036" formatCode="0.0">
                  <c:v>104.59999999999775</c:v>
                </c:pt>
                <c:pt idx="1037" formatCode="0.0">
                  <c:v>104.69999999999774</c:v>
                </c:pt>
                <c:pt idx="1038" formatCode="0.0">
                  <c:v>104.79999999999774</c:v>
                </c:pt>
                <c:pt idx="1039" formatCode="0.0">
                  <c:v>104.89999999999773</c:v>
                </c:pt>
                <c:pt idx="1040" formatCode="0.0">
                  <c:v>104.99999999999773</c:v>
                </c:pt>
                <c:pt idx="1041" formatCode="0.0">
                  <c:v>105.09999999999772</c:v>
                </c:pt>
                <c:pt idx="1042" formatCode="0.0">
                  <c:v>105.19999999999771</c:v>
                </c:pt>
                <c:pt idx="1043" formatCode="0.0">
                  <c:v>105.29999999999771</c:v>
                </c:pt>
                <c:pt idx="1044" formatCode="0.0">
                  <c:v>105.3999999999977</c:v>
                </c:pt>
                <c:pt idx="1045" formatCode="0.0">
                  <c:v>105.4999999999977</c:v>
                </c:pt>
                <c:pt idx="1046" formatCode="0.0">
                  <c:v>105.59999999999769</c:v>
                </c:pt>
                <c:pt idx="1047" formatCode="0.0">
                  <c:v>105.69999999999769</c:v>
                </c:pt>
                <c:pt idx="1048" formatCode="0.0">
                  <c:v>105.79999999999768</c:v>
                </c:pt>
                <c:pt idx="1049" formatCode="0.0">
                  <c:v>105.89999999999768</c:v>
                </c:pt>
                <c:pt idx="1050" formatCode="0.0">
                  <c:v>105.99999999999767</c:v>
                </c:pt>
                <c:pt idx="1051" formatCode="0.0">
                  <c:v>106.09999999999766</c:v>
                </c:pt>
                <c:pt idx="1052" formatCode="0.0">
                  <c:v>106.19999999999766</c:v>
                </c:pt>
                <c:pt idx="1053" formatCode="0.0">
                  <c:v>106.29999999999765</c:v>
                </c:pt>
                <c:pt idx="1054" formatCode="0.0">
                  <c:v>106.39999999999765</c:v>
                </c:pt>
                <c:pt idx="1055" formatCode="0.0">
                  <c:v>106.49999999999764</c:v>
                </c:pt>
                <c:pt idx="1056" formatCode="0.0">
                  <c:v>106.59999999999764</c:v>
                </c:pt>
                <c:pt idx="1057" formatCode="0.0">
                  <c:v>106.69999999999763</c:v>
                </c:pt>
                <c:pt idx="1058" formatCode="0.0">
                  <c:v>106.79999999999762</c:v>
                </c:pt>
                <c:pt idx="1059" formatCode="0.0">
                  <c:v>106.89999999999762</c:v>
                </c:pt>
                <c:pt idx="1060" formatCode="0.0">
                  <c:v>106.99999999999761</c:v>
                </c:pt>
                <c:pt idx="1061" formatCode="0.0">
                  <c:v>107.09999999999761</c:v>
                </c:pt>
                <c:pt idx="1062" formatCode="0.0">
                  <c:v>107.1999999999976</c:v>
                </c:pt>
                <c:pt idx="1063" formatCode="0.0">
                  <c:v>107.2999999999976</c:v>
                </c:pt>
                <c:pt idx="1064" formatCode="0.0">
                  <c:v>107.39999999999759</c:v>
                </c:pt>
                <c:pt idx="1065" formatCode="0.0">
                  <c:v>107.49999999999758</c:v>
                </c:pt>
                <c:pt idx="1066" formatCode="0.0">
                  <c:v>107.59999999999758</c:v>
                </c:pt>
                <c:pt idx="1067" formatCode="0.0">
                  <c:v>107.69999999999757</c:v>
                </c:pt>
                <c:pt idx="1068" formatCode="0.0">
                  <c:v>107.79999999999757</c:v>
                </c:pt>
                <c:pt idx="1069" formatCode="0.0">
                  <c:v>107.89999999999756</c:v>
                </c:pt>
                <c:pt idx="1070" formatCode="0.0">
                  <c:v>107.99999999999756</c:v>
                </c:pt>
                <c:pt idx="1071" formatCode="0.0">
                  <c:v>108.09999999999755</c:v>
                </c:pt>
                <c:pt idx="1072" formatCode="0.0">
                  <c:v>108.19999999999754</c:v>
                </c:pt>
                <c:pt idx="1073" formatCode="0.0">
                  <c:v>108.29999999999754</c:v>
                </c:pt>
                <c:pt idx="1074" formatCode="0.0">
                  <c:v>108.39999999999753</c:v>
                </c:pt>
                <c:pt idx="1075" formatCode="0.0">
                  <c:v>108.49999999999753</c:v>
                </c:pt>
                <c:pt idx="1076" formatCode="0.0">
                  <c:v>108.59999999999752</c:v>
                </c:pt>
                <c:pt idx="1077" formatCode="0.0">
                  <c:v>108.69999999999752</c:v>
                </c:pt>
                <c:pt idx="1078" formatCode="0.0">
                  <c:v>108.79999999999751</c:v>
                </c:pt>
                <c:pt idx="1079" formatCode="0.0">
                  <c:v>108.8999999999975</c:v>
                </c:pt>
                <c:pt idx="1080" formatCode="0.0">
                  <c:v>108.9999999999975</c:v>
                </c:pt>
                <c:pt idx="1081" formatCode="0.0">
                  <c:v>109.09999999999749</c:v>
                </c:pt>
                <c:pt idx="1082" formatCode="0.0">
                  <c:v>109.19999999999749</c:v>
                </c:pt>
                <c:pt idx="1083" formatCode="0.0">
                  <c:v>109.29999999999748</c:v>
                </c:pt>
                <c:pt idx="1084" formatCode="0.0">
                  <c:v>109.39999999999748</c:v>
                </c:pt>
                <c:pt idx="1085" formatCode="0.0">
                  <c:v>109.49999999999747</c:v>
                </c:pt>
                <c:pt idx="1086" formatCode="0.0">
                  <c:v>109.59999999999746</c:v>
                </c:pt>
                <c:pt idx="1087" formatCode="0.0">
                  <c:v>109.69999999999746</c:v>
                </c:pt>
                <c:pt idx="1088" formatCode="0.0">
                  <c:v>109.79999999999745</c:v>
                </c:pt>
                <c:pt idx="1089" formatCode="0.0">
                  <c:v>109.89999999999745</c:v>
                </c:pt>
                <c:pt idx="1090" formatCode="0.0">
                  <c:v>109.99999999999744</c:v>
                </c:pt>
                <c:pt idx="1091" formatCode="0.0">
                  <c:v>110.09999999999744</c:v>
                </c:pt>
                <c:pt idx="1092" formatCode="0.0">
                  <c:v>110.19999999999743</c:v>
                </c:pt>
                <c:pt idx="1093" formatCode="0.0">
                  <c:v>110.29999999999742</c:v>
                </c:pt>
                <c:pt idx="1094" formatCode="0.0">
                  <c:v>110.39999999999742</c:v>
                </c:pt>
                <c:pt idx="1095" formatCode="0.0">
                  <c:v>110.49999999999741</c:v>
                </c:pt>
                <c:pt idx="1096" formatCode="0.0">
                  <c:v>110.59999999999741</c:v>
                </c:pt>
                <c:pt idx="1097" formatCode="0.0">
                  <c:v>110.6999999999974</c:v>
                </c:pt>
                <c:pt idx="1098" formatCode="0.0">
                  <c:v>110.7999999999974</c:v>
                </c:pt>
                <c:pt idx="1099" formatCode="0.0">
                  <c:v>110.89999999999739</c:v>
                </c:pt>
                <c:pt idx="1100" formatCode="0.0">
                  <c:v>110.99999999999739</c:v>
                </c:pt>
                <c:pt idx="1101" formatCode="0.0">
                  <c:v>111.09999999999738</c:v>
                </c:pt>
                <c:pt idx="1102" formatCode="0.0">
                  <c:v>111.19999999999737</c:v>
                </c:pt>
                <c:pt idx="1103" formatCode="0.0">
                  <c:v>111.29999999999737</c:v>
                </c:pt>
                <c:pt idx="1104" formatCode="0.0">
                  <c:v>111.39999999999736</c:v>
                </c:pt>
                <c:pt idx="1105" formatCode="0.0">
                  <c:v>111.49999999999736</c:v>
                </c:pt>
                <c:pt idx="1106" formatCode="0.0">
                  <c:v>111.59999999999735</c:v>
                </c:pt>
                <c:pt idx="1107" formatCode="0.0">
                  <c:v>111.69999999999735</c:v>
                </c:pt>
                <c:pt idx="1108" formatCode="0.0">
                  <c:v>111.79999999999734</c:v>
                </c:pt>
                <c:pt idx="1109" formatCode="0.0">
                  <c:v>111.89999999999733</c:v>
                </c:pt>
                <c:pt idx="1110" formatCode="0.0">
                  <c:v>111.99999999999733</c:v>
                </c:pt>
                <c:pt idx="1111" formatCode="0.0">
                  <c:v>112.09999999999732</c:v>
                </c:pt>
                <c:pt idx="1112" formatCode="0.0">
                  <c:v>112.19999999999732</c:v>
                </c:pt>
                <c:pt idx="1113" formatCode="0.0">
                  <c:v>112.29999999999731</c:v>
                </c:pt>
                <c:pt idx="1114" formatCode="0.0">
                  <c:v>112.39999999999731</c:v>
                </c:pt>
                <c:pt idx="1115" formatCode="0.0">
                  <c:v>112.4999999999973</c:v>
                </c:pt>
                <c:pt idx="1116" formatCode="0.0">
                  <c:v>112.59999999999729</c:v>
                </c:pt>
                <c:pt idx="1117" formatCode="0.0">
                  <c:v>112.69999999999729</c:v>
                </c:pt>
                <c:pt idx="1118" formatCode="0.0">
                  <c:v>112.79999999999728</c:v>
                </c:pt>
                <c:pt idx="1119" formatCode="0.0">
                  <c:v>112.89999999999728</c:v>
                </c:pt>
                <c:pt idx="1120" formatCode="0.0">
                  <c:v>112.99999999999727</c:v>
                </c:pt>
                <c:pt idx="1121" formatCode="0.0">
                  <c:v>113.09999999999727</c:v>
                </c:pt>
                <c:pt idx="1122" formatCode="0.0">
                  <c:v>113.19999999999726</c:v>
                </c:pt>
                <c:pt idx="1123" formatCode="0.0">
                  <c:v>113.29999999999725</c:v>
                </c:pt>
                <c:pt idx="1124" formatCode="0.0">
                  <c:v>113.39999999999725</c:v>
                </c:pt>
                <c:pt idx="1125" formatCode="0.0">
                  <c:v>113.49999999999724</c:v>
                </c:pt>
                <c:pt idx="1126" formatCode="0.0">
                  <c:v>113.59999999999724</c:v>
                </c:pt>
                <c:pt idx="1127" formatCode="0.0">
                  <c:v>113.69999999999723</c:v>
                </c:pt>
                <c:pt idx="1128" formatCode="0.0">
                  <c:v>113.79999999999723</c:v>
                </c:pt>
                <c:pt idx="1129" formatCode="0.0">
                  <c:v>113.89999999999722</c:v>
                </c:pt>
                <c:pt idx="1130" formatCode="0.0">
                  <c:v>113.99999999999721</c:v>
                </c:pt>
                <c:pt idx="1131" formatCode="0.0">
                  <c:v>114.09999999999721</c:v>
                </c:pt>
                <c:pt idx="1132" formatCode="0.0">
                  <c:v>114.1999999999972</c:v>
                </c:pt>
                <c:pt idx="1133" formatCode="0.0">
                  <c:v>114.2999999999972</c:v>
                </c:pt>
                <c:pt idx="1134" formatCode="0.0">
                  <c:v>114.39999999999719</c:v>
                </c:pt>
                <c:pt idx="1135" formatCode="0.0">
                  <c:v>114.49999999999719</c:v>
                </c:pt>
                <c:pt idx="1136" formatCode="0.0">
                  <c:v>114.59999999999718</c:v>
                </c:pt>
                <c:pt idx="1137" formatCode="0.0">
                  <c:v>114.69999999999717</c:v>
                </c:pt>
                <c:pt idx="1138" formatCode="0.0">
                  <c:v>114.79999999999717</c:v>
                </c:pt>
                <c:pt idx="1139" formatCode="0.0">
                  <c:v>114.89999999999716</c:v>
                </c:pt>
                <c:pt idx="1140" formatCode="0.0">
                  <c:v>114.99999999999716</c:v>
                </c:pt>
                <c:pt idx="1141" formatCode="0.0">
                  <c:v>115.09999999999715</c:v>
                </c:pt>
                <c:pt idx="1142" formatCode="0.0">
                  <c:v>115.19999999999715</c:v>
                </c:pt>
                <c:pt idx="1143" formatCode="0.0">
                  <c:v>115.29999999999714</c:v>
                </c:pt>
                <c:pt idx="1144" formatCode="0.0">
                  <c:v>115.39999999999714</c:v>
                </c:pt>
                <c:pt idx="1145" formatCode="0.0">
                  <c:v>115.49999999999713</c:v>
                </c:pt>
                <c:pt idx="1146" formatCode="0.0">
                  <c:v>115.59999999999712</c:v>
                </c:pt>
                <c:pt idx="1147" formatCode="0.0">
                  <c:v>115.69999999999712</c:v>
                </c:pt>
                <c:pt idx="1148" formatCode="0.0">
                  <c:v>115.79999999999711</c:v>
                </c:pt>
                <c:pt idx="1149" formatCode="0.0">
                  <c:v>115.89999999999711</c:v>
                </c:pt>
                <c:pt idx="1150" formatCode="0.0">
                  <c:v>115.9999999999971</c:v>
                </c:pt>
                <c:pt idx="1151" formatCode="0.0">
                  <c:v>116.0999999999971</c:v>
                </c:pt>
                <c:pt idx="1152" formatCode="0.0">
                  <c:v>116.19999999999709</c:v>
                </c:pt>
                <c:pt idx="1153" formatCode="0.0">
                  <c:v>116.29999999999708</c:v>
                </c:pt>
                <c:pt idx="1154" formatCode="0.0">
                  <c:v>116.39999999999708</c:v>
                </c:pt>
                <c:pt idx="1155" formatCode="0.0">
                  <c:v>116.49999999999707</c:v>
                </c:pt>
                <c:pt idx="1156" formatCode="0.0">
                  <c:v>116.59999999999707</c:v>
                </c:pt>
                <c:pt idx="1157" formatCode="0.0">
                  <c:v>116.69999999999706</c:v>
                </c:pt>
                <c:pt idx="1158" formatCode="0.0">
                  <c:v>116.79999999999706</c:v>
                </c:pt>
                <c:pt idx="1159" formatCode="0.0">
                  <c:v>116.89999999999705</c:v>
                </c:pt>
                <c:pt idx="1160" formatCode="0.0">
                  <c:v>116.99999999999704</c:v>
                </c:pt>
                <c:pt idx="1161" formatCode="0.0">
                  <c:v>117.09999999999704</c:v>
                </c:pt>
                <c:pt idx="1162" formatCode="0.0">
                  <c:v>117.19999999999703</c:v>
                </c:pt>
                <c:pt idx="1163" formatCode="0.0">
                  <c:v>117.29999999999703</c:v>
                </c:pt>
                <c:pt idx="1164" formatCode="0.0">
                  <c:v>117.39999999999702</c:v>
                </c:pt>
                <c:pt idx="1165" formatCode="0.0">
                  <c:v>117.49999999999702</c:v>
                </c:pt>
                <c:pt idx="1166" formatCode="0.0">
                  <c:v>117.59999999999701</c:v>
                </c:pt>
                <c:pt idx="1167" formatCode="0.0">
                  <c:v>117.699999999997</c:v>
                </c:pt>
                <c:pt idx="1168" formatCode="0.0">
                  <c:v>117.799999999997</c:v>
                </c:pt>
                <c:pt idx="1169" formatCode="0.0">
                  <c:v>117.89999999999699</c:v>
                </c:pt>
                <c:pt idx="1170" formatCode="0.0">
                  <c:v>117.99999999999699</c:v>
                </c:pt>
                <c:pt idx="1171" formatCode="0.0">
                  <c:v>118.09999999999698</c:v>
                </c:pt>
                <c:pt idx="1172" formatCode="0.0">
                  <c:v>118.19999999999698</c:v>
                </c:pt>
                <c:pt idx="1173" formatCode="0.0">
                  <c:v>118.29999999999697</c:v>
                </c:pt>
                <c:pt idx="1174" formatCode="0.0">
                  <c:v>118.39999999999696</c:v>
                </c:pt>
                <c:pt idx="1175" formatCode="0.0">
                  <c:v>118.49999999999696</c:v>
                </c:pt>
                <c:pt idx="1176" formatCode="0.0">
                  <c:v>118.59999999999695</c:v>
                </c:pt>
                <c:pt idx="1177" formatCode="0.0">
                  <c:v>118.69999999999695</c:v>
                </c:pt>
                <c:pt idx="1178" formatCode="0.0">
                  <c:v>118.79999999999694</c:v>
                </c:pt>
                <c:pt idx="1179" formatCode="0.0">
                  <c:v>118.89999999999694</c:v>
                </c:pt>
                <c:pt idx="1180" formatCode="0.0">
                  <c:v>118.99999999999693</c:v>
                </c:pt>
                <c:pt idx="1181" formatCode="0.0">
                  <c:v>119.09999999999692</c:v>
                </c:pt>
                <c:pt idx="1182" formatCode="0.0">
                  <c:v>119.19999999999692</c:v>
                </c:pt>
                <c:pt idx="1183" formatCode="0.0">
                  <c:v>119.29999999999691</c:v>
                </c:pt>
                <c:pt idx="1184" formatCode="0.0">
                  <c:v>119.39999999999691</c:v>
                </c:pt>
                <c:pt idx="1185" formatCode="0.0">
                  <c:v>119.4999999999969</c:v>
                </c:pt>
                <c:pt idx="1186" formatCode="0.0">
                  <c:v>119.5999999999969</c:v>
                </c:pt>
                <c:pt idx="1187" formatCode="0.0">
                  <c:v>119.69999999999689</c:v>
                </c:pt>
                <c:pt idx="1188" formatCode="0.0">
                  <c:v>119.79999999999688</c:v>
                </c:pt>
                <c:pt idx="1189" formatCode="0.0">
                  <c:v>119.89999999999688</c:v>
                </c:pt>
                <c:pt idx="1190" formatCode="0.0">
                  <c:v>119.99999999999687</c:v>
                </c:pt>
              </c:numCache>
            </c:numRef>
          </c:xVal>
          <c:yVal>
            <c:numRef>
              <c:f>'Tsky Data'!$F$6:$F$1196</c:f>
              <c:numCache>
                <c:formatCode>General</c:formatCode>
                <c:ptCount val="1191"/>
                <c:pt idx="0">
                  <c:v>4.4000000000000004</c:v>
                </c:pt>
                <c:pt idx="1">
                  <c:v>4.4000000000000004</c:v>
                </c:pt>
                <c:pt idx="2">
                  <c:v>4.4000000000000004</c:v>
                </c:pt>
                <c:pt idx="3">
                  <c:v>4.4000000000000004</c:v>
                </c:pt>
                <c:pt idx="4">
                  <c:v>4.4000000000000004</c:v>
                </c:pt>
                <c:pt idx="5">
                  <c:v>4.5</c:v>
                </c:pt>
                <c:pt idx="6">
                  <c:v>4.5</c:v>
                </c:pt>
                <c:pt idx="7">
                  <c:v>4.5</c:v>
                </c:pt>
                <c:pt idx="8">
                  <c:v>4.5</c:v>
                </c:pt>
                <c:pt idx="9">
                  <c:v>4.5</c:v>
                </c:pt>
                <c:pt idx="10">
                  <c:v>4.5</c:v>
                </c:pt>
                <c:pt idx="11">
                  <c:v>4.5</c:v>
                </c:pt>
                <c:pt idx="12">
                  <c:v>4.5</c:v>
                </c:pt>
                <c:pt idx="13">
                  <c:v>4.5</c:v>
                </c:pt>
                <c:pt idx="14">
                  <c:v>4.5</c:v>
                </c:pt>
                <c:pt idx="15">
                  <c:v>4.5</c:v>
                </c:pt>
                <c:pt idx="16">
                  <c:v>4.5</c:v>
                </c:pt>
                <c:pt idx="17">
                  <c:v>4.5</c:v>
                </c:pt>
                <c:pt idx="18">
                  <c:v>4.5</c:v>
                </c:pt>
                <c:pt idx="19">
                  <c:v>4.5</c:v>
                </c:pt>
                <c:pt idx="20">
                  <c:v>4.5</c:v>
                </c:pt>
                <c:pt idx="21">
                  <c:v>4.5999999999999996</c:v>
                </c:pt>
                <c:pt idx="22">
                  <c:v>4.5999999999999996</c:v>
                </c:pt>
                <c:pt idx="23">
                  <c:v>4.5999999999999996</c:v>
                </c:pt>
                <c:pt idx="24">
                  <c:v>4.5999999999999996</c:v>
                </c:pt>
                <c:pt idx="25">
                  <c:v>4.5999999999999996</c:v>
                </c:pt>
                <c:pt idx="26">
                  <c:v>4.5999999999999996</c:v>
                </c:pt>
                <c:pt idx="27">
                  <c:v>4.5999999999999996</c:v>
                </c:pt>
                <c:pt idx="28">
                  <c:v>4.5999999999999996</c:v>
                </c:pt>
                <c:pt idx="29">
                  <c:v>4.5999999999999996</c:v>
                </c:pt>
                <c:pt idx="30">
                  <c:v>4.5999999999999996</c:v>
                </c:pt>
                <c:pt idx="31">
                  <c:v>4.5999999999999996</c:v>
                </c:pt>
                <c:pt idx="32">
                  <c:v>4.5999999999999996</c:v>
                </c:pt>
                <c:pt idx="33">
                  <c:v>4.5999999999999996</c:v>
                </c:pt>
                <c:pt idx="34">
                  <c:v>4.5999999999999996</c:v>
                </c:pt>
                <c:pt idx="35">
                  <c:v>4.5999999999999996</c:v>
                </c:pt>
                <c:pt idx="36">
                  <c:v>4.5999999999999996</c:v>
                </c:pt>
                <c:pt idx="37">
                  <c:v>4.5999999999999996</c:v>
                </c:pt>
                <c:pt idx="38">
                  <c:v>4.5999999999999996</c:v>
                </c:pt>
                <c:pt idx="39">
                  <c:v>4.5999999999999996</c:v>
                </c:pt>
                <c:pt idx="40">
                  <c:v>4.5999999999999996</c:v>
                </c:pt>
                <c:pt idx="41">
                  <c:v>4.5999999999999996</c:v>
                </c:pt>
                <c:pt idx="42">
                  <c:v>4.5999999999999996</c:v>
                </c:pt>
                <c:pt idx="43">
                  <c:v>4.7</c:v>
                </c:pt>
                <c:pt idx="44">
                  <c:v>4.7</c:v>
                </c:pt>
                <c:pt idx="45">
                  <c:v>4.7</c:v>
                </c:pt>
                <c:pt idx="46">
                  <c:v>4.7</c:v>
                </c:pt>
                <c:pt idx="47">
                  <c:v>4.7</c:v>
                </c:pt>
                <c:pt idx="48">
                  <c:v>4.7</c:v>
                </c:pt>
                <c:pt idx="49">
                  <c:v>4.7</c:v>
                </c:pt>
                <c:pt idx="50">
                  <c:v>4.7</c:v>
                </c:pt>
                <c:pt idx="51">
                  <c:v>4.7</c:v>
                </c:pt>
                <c:pt idx="52">
                  <c:v>4.7</c:v>
                </c:pt>
                <c:pt idx="53">
                  <c:v>4.7</c:v>
                </c:pt>
                <c:pt idx="54">
                  <c:v>4.7</c:v>
                </c:pt>
                <c:pt idx="55">
                  <c:v>4.7</c:v>
                </c:pt>
                <c:pt idx="56">
                  <c:v>4.7</c:v>
                </c:pt>
                <c:pt idx="57">
                  <c:v>4.7</c:v>
                </c:pt>
                <c:pt idx="58">
                  <c:v>4.7</c:v>
                </c:pt>
                <c:pt idx="59">
                  <c:v>4.7</c:v>
                </c:pt>
                <c:pt idx="60">
                  <c:v>4.8</c:v>
                </c:pt>
                <c:pt idx="61">
                  <c:v>4.8</c:v>
                </c:pt>
                <c:pt idx="62">
                  <c:v>4.8</c:v>
                </c:pt>
                <c:pt idx="63">
                  <c:v>4.8</c:v>
                </c:pt>
                <c:pt idx="64">
                  <c:v>4.8</c:v>
                </c:pt>
                <c:pt idx="65">
                  <c:v>4.8</c:v>
                </c:pt>
                <c:pt idx="66">
                  <c:v>4.8</c:v>
                </c:pt>
                <c:pt idx="67">
                  <c:v>4.8</c:v>
                </c:pt>
                <c:pt idx="68">
                  <c:v>4.8</c:v>
                </c:pt>
                <c:pt idx="69">
                  <c:v>4.8</c:v>
                </c:pt>
                <c:pt idx="70">
                  <c:v>4.8</c:v>
                </c:pt>
                <c:pt idx="71">
                  <c:v>4.8</c:v>
                </c:pt>
                <c:pt idx="72">
                  <c:v>4.8</c:v>
                </c:pt>
                <c:pt idx="73">
                  <c:v>4.9000000000000004</c:v>
                </c:pt>
                <c:pt idx="74">
                  <c:v>4.9000000000000004</c:v>
                </c:pt>
                <c:pt idx="75">
                  <c:v>4.9000000000000004</c:v>
                </c:pt>
                <c:pt idx="76">
                  <c:v>4.9000000000000004</c:v>
                </c:pt>
                <c:pt idx="77">
                  <c:v>4.9000000000000004</c:v>
                </c:pt>
                <c:pt idx="78">
                  <c:v>4.9000000000000004</c:v>
                </c:pt>
                <c:pt idx="79">
                  <c:v>4.9000000000000004</c:v>
                </c:pt>
                <c:pt idx="80">
                  <c:v>4.9000000000000004</c:v>
                </c:pt>
                <c:pt idx="81">
                  <c:v>4.9000000000000004</c:v>
                </c:pt>
                <c:pt idx="82">
                  <c:v>4.9000000000000004</c:v>
                </c:pt>
                <c:pt idx="83">
                  <c:v>4.9000000000000004</c:v>
                </c:pt>
                <c:pt idx="84">
                  <c:v>5</c:v>
                </c:pt>
                <c:pt idx="85">
                  <c:v>5</c:v>
                </c:pt>
                <c:pt idx="86">
                  <c:v>5</c:v>
                </c:pt>
                <c:pt idx="87">
                  <c:v>5</c:v>
                </c:pt>
                <c:pt idx="88">
                  <c:v>5</c:v>
                </c:pt>
                <c:pt idx="89">
                  <c:v>5</c:v>
                </c:pt>
                <c:pt idx="90">
                  <c:v>5</c:v>
                </c:pt>
                <c:pt idx="91">
                  <c:v>5</c:v>
                </c:pt>
                <c:pt idx="92">
                  <c:v>5</c:v>
                </c:pt>
                <c:pt idx="93">
                  <c:v>5.0999999999999996</c:v>
                </c:pt>
                <c:pt idx="94">
                  <c:v>5.0999999999999996</c:v>
                </c:pt>
                <c:pt idx="95">
                  <c:v>5.0999999999999996</c:v>
                </c:pt>
                <c:pt idx="96">
                  <c:v>5.0999999999999996</c:v>
                </c:pt>
                <c:pt idx="97">
                  <c:v>5.0999999999999996</c:v>
                </c:pt>
                <c:pt idx="98">
                  <c:v>5.0999999999999996</c:v>
                </c:pt>
                <c:pt idx="99">
                  <c:v>5.0999999999999996</c:v>
                </c:pt>
                <c:pt idx="100">
                  <c:v>5.0999999999999996</c:v>
                </c:pt>
                <c:pt idx="101">
                  <c:v>5.2</c:v>
                </c:pt>
                <c:pt idx="102">
                  <c:v>5.2</c:v>
                </c:pt>
                <c:pt idx="103">
                  <c:v>5.2</c:v>
                </c:pt>
                <c:pt idx="104">
                  <c:v>5.2</c:v>
                </c:pt>
                <c:pt idx="105">
                  <c:v>5.2</c:v>
                </c:pt>
                <c:pt idx="106">
                  <c:v>5.2</c:v>
                </c:pt>
                <c:pt idx="107">
                  <c:v>5.2</c:v>
                </c:pt>
                <c:pt idx="108">
                  <c:v>5.3</c:v>
                </c:pt>
                <c:pt idx="109">
                  <c:v>5.3</c:v>
                </c:pt>
                <c:pt idx="110">
                  <c:v>5.3</c:v>
                </c:pt>
                <c:pt idx="111">
                  <c:v>5.3</c:v>
                </c:pt>
                <c:pt idx="112">
                  <c:v>5.3</c:v>
                </c:pt>
                <c:pt idx="113">
                  <c:v>5.3</c:v>
                </c:pt>
                <c:pt idx="114">
                  <c:v>5.4</c:v>
                </c:pt>
                <c:pt idx="115">
                  <c:v>5.4</c:v>
                </c:pt>
                <c:pt idx="116">
                  <c:v>5.4</c:v>
                </c:pt>
                <c:pt idx="117">
                  <c:v>5.4</c:v>
                </c:pt>
                <c:pt idx="118">
                  <c:v>5.4</c:v>
                </c:pt>
                <c:pt idx="119">
                  <c:v>5.5</c:v>
                </c:pt>
                <c:pt idx="120">
                  <c:v>5.5</c:v>
                </c:pt>
                <c:pt idx="121">
                  <c:v>5.5</c:v>
                </c:pt>
                <c:pt idx="122">
                  <c:v>5.5</c:v>
                </c:pt>
                <c:pt idx="123">
                  <c:v>5.5</c:v>
                </c:pt>
                <c:pt idx="124">
                  <c:v>5.6</c:v>
                </c:pt>
                <c:pt idx="125">
                  <c:v>5.6</c:v>
                </c:pt>
                <c:pt idx="126">
                  <c:v>5.6</c:v>
                </c:pt>
                <c:pt idx="127">
                  <c:v>5.6</c:v>
                </c:pt>
                <c:pt idx="128">
                  <c:v>5.6</c:v>
                </c:pt>
                <c:pt idx="129">
                  <c:v>5.7</c:v>
                </c:pt>
                <c:pt idx="130">
                  <c:v>5.7</c:v>
                </c:pt>
                <c:pt idx="131">
                  <c:v>5.7</c:v>
                </c:pt>
                <c:pt idx="132">
                  <c:v>5.7</c:v>
                </c:pt>
                <c:pt idx="133">
                  <c:v>5.8</c:v>
                </c:pt>
                <c:pt idx="134">
                  <c:v>5.8</c:v>
                </c:pt>
                <c:pt idx="135">
                  <c:v>5.8</c:v>
                </c:pt>
                <c:pt idx="136">
                  <c:v>5.9</c:v>
                </c:pt>
                <c:pt idx="137">
                  <c:v>5.9</c:v>
                </c:pt>
                <c:pt idx="138">
                  <c:v>5.9</c:v>
                </c:pt>
                <c:pt idx="139">
                  <c:v>6</c:v>
                </c:pt>
                <c:pt idx="140">
                  <c:v>6</c:v>
                </c:pt>
                <c:pt idx="141">
                  <c:v>6</c:v>
                </c:pt>
                <c:pt idx="142">
                  <c:v>6.1</c:v>
                </c:pt>
                <c:pt idx="143">
                  <c:v>6.1</c:v>
                </c:pt>
                <c:pt idx="144">
                  <c:v>6.1</c:v>
                </c:pt>
                <c:pt idx="145">
                  <c:v>6.2</c:v>
                </c:pt>
                <c:pt idx="146">
                  <c:v>6.2</c:v>
                </c:pt>
                <c:pt idx="147">
                  <c:v>6.3</c:v>
                </c:pt>
                <c:pt idx="148">
                  <c:v>6.3</c:v>
                </c:pt>
                <c:pt idx="149">
                  <c:v>6.3</c:v>
                </c:pt>
                <c:pt idx="150">
                  <c:v>6.4</c:v>
                </c:pt>
                <c:pt idx="151">
                  <c:v>6.4</c:v>
                </c:pt>
                <c:pt idx="152">
                  <c:v>6.5</c:v>
                </c:pt>
                <c:pt idx="153">
                  <c:v>6.5</c:v>
                </c:pt>
                <c:pt idx="154">
                  <c:v>6.6</c:v>
                </c:pt>
                <c:pt idx="155">
                  <c:v>6.6</c:v>
                </c:pt>
                <c:pt idx="156">
                  <c:v>6.7</c:v>
                </c:pt>
                <c:pt idx="157">
                  <c:v>6.8</c:v>
                </c:pt>
                <c:pt idx="158">
                  <c:v>6.8</c:v>
                </c:pt>
                <c:pt idx="159">
                  <c:v>6.9</c:v>
                </c:pt>
                <c:pt idx="160">
                  <c:v>7</c:v>
                </c:pt>
                <c:pt idx="161">
                  <c:v>7</c:v>
                </c:pt>
                <c:pt idx="162">
                  <c:v>7.1</c:v>
                </c:pt>
                <c:pt idx="163">
                  <c:v>7.2</c:v>
                </c:pt>
                <c:pt idx="164">
                  <c:v>7.3</c:v>
                </c:pt>
                <c:pt idx="165">
                  <c:v>7.3</c:v>
                </c:pt>
                <c:pt idx="166">
                  <c:v>7.4</c:v>
                </c:pt>
                <c:pt idx="167">
                  <c:v>7.5</c:v>
                </c:pt>
                <c:pt idx="168">
                  <c:v>7.6</c:v>
                </c:pt>
                <c:pt idx="169">
                  <c:v>7.7</c:v>
                </c:pt>
                <c:pt idx="170">
                  <c:v>7.8</c:v>
                </c:pt>
                <c:pt idx="171">
                  <c:v>7.9</c:v>
                </c:pt>
                <c:pt idx="172">
                  <c:v>8.1</c:v>
                </c:pt>
                <c:pt idx="173">
                  <c:v>8.1999999999999993</c:v>
                </c:pt>
                <c:pt idx="174">
                  <c:v>8.3000000000000007</c:v>
                </c:pt>
                <c:pt idx="175">
                  <c:v>8.5</c:v>
                </c:pt>
                <c:pt idx="176">
                  <c:v>8.6</c:v>
                </c:pt>
                <c:pt idx="177">
                  <c:v>8.8000000000000007</c:v>
                </c:pt>
                <c:pt idx="178">
                  <c:v>8.9</c:v>
                </c:pt>
                <c:pt idx="179">
                  <c:v>9.1</c:v>
                </c:pt>
                <c:pt idx="180">
                  <c:v>9.3000000000000007</c:v>
                </c:pt>
                <c:pt idx="181">
                  <c:v>9.5</c:v>
                </c:pt>
                <c:pt idx="182">
                  <c:v>9.6999999999999993</c:v>
                </c:pt>
                <c:pt idx="183">
                  <c:v>9.9</c:v>
                </c:pt>
                <c:pt idx="184">
                  <c:v>10.199999999999999</c:v>
                </c:pt>
                <c:pt idx="185">
                  <c:v>10.4</c:v>
                </c:pt>
                <c:pt idx="186">
                  <c:v>10.7</c:v>
                </c:pt>
                <c:pt idx="187">
                  <c:v>11</c:v>
                </c:pt>
                <c:pt idx="188">
                  <c:v>11.3</c:v>
                </c:pt>
                <c:pt idx="189">
                  <c:v>11.6</c:v>
                </c:pt>
                <c:pt idx="190">
                  <c:v>12</c:v>
                </c:pt>
                <c:pt idx="191">
                  <c:v>12.3</c:v>
                </c:pt>
                <c:pt idx="192">
                  <c:v>12.7</c:v>
                </c:pt>
                <c:pt idx="193">
                  <c:v>13.1</c:v>
                </c:pt>
                <c:pt idx="194">
                  <c:v>13.6</c:v>
                </c:pt>
                <c:pt idx="195">
                  <c:v>14</c:v>
                </c:pt>
                <c:pt idx="196">
                  <c:v>14.5</c:v>
                </c:pt>
                <c:pt idx="197">
                  <c:v>15</c:v>
                </c:pt>
                <c:pt idx="198">
                  <c:v>15.6</c:v>
                </c:pt>
                <c:pt idx="199">
                  <c:v>16.100000000000001</c:v>
                </c:pt>
                <c:pt idx="200">
                  <c:v>16.7</c:v>
                </c:pt>
                <c:pt idx="201">
                  <c:v>17.3</c:v>
                </c:pt>
                <c:pt idx="202">
                  <c:v>17.899999999999999</c:v>
                </c:pt>
                <c:pt idx="203">
                  <c:v>18.5</c:v>
                </c:pt>
                <c:pt idx="204">
                  <c:v>19.100000000000001</c:v>
                </c:pt>
                <c:pt idx="205">
                  <c:v>19.7</c:v>
                </c:pt>
                <c:pt idx="206">
                  <c:v>20.3</c:v>
                </c:pt>
                <c:pt idx="207">
                  <c:v>20.8</c:v>
                </c:pt>
                <c:pt idx="208">
                  <c:v>21.3</c:v>
                </c:pt>
                <c:pt idx="209">
                  <c:v>21.8</c:v>
                </c:pt>
                <c:pt idx="210">
                  <c:v>22.2</c:v>
                </c:pt>
                <c:pt idx="211">
                  <c:v>22.5</c:v>
                </c:pt>
                <c:pt idx="212">
                  <c:v>22.8</c:v>
                </c:pt>
                <c:pt idx="213">
                  <c:v>22.9</c:v>
                </c:pt>
                <c:pt idx="214">
                  <c:v>23</c:v>
                </c:pt>
                <c:pt idx="215">
                  <c:v>22.9</c:v>
                </c:pt>
                <c:pt idx="216">
                  <c:v>22.8</c:v>
                </c:pt>
                <c:pt idx="217">
                  <c:v>22.6</c:v>
                </c:pt>
                <c:pt idx="218">
                  <c:v>22.4</c:v>
                </c:pt>
                <c:pt idx="219">
                  <c:v>22.1</c:v>
                </c:pt>
                <c:pt idx="220">
                  <c:v>21.7</c:v>
                </c:pt>
                <c:pt idx="221">
                  <c:v>21.3</c:v>
                </c:pt>
                <c:pt idx="222">
                  <c:v>20.9</c:v>
                </c:pt>
                <c:pt idx="223">
                  <c:v>20.5</c:v>
                </c:pt>
                <c:pt idx="224">
                  <c:v>20</c:v>
                </c:pt>
                <c:pt idx="225">
                  <c:v>19.600000000000001</c:v>
                </c:pt>
                <c:pt idx="226">
                  <c:v>19.2</c:v>
                </c:pt>
                <c:pt idx="227">
                  <c:v>18.7</c:v>
                </c:pt>
                <c:pt idx="228">
                  <c:v>18.3</c:v>
                </c:pt>
                <c:pt idx="229">
                  <c:v>17.899999999999999</c:v>
                </c:pt>
                <c:pt idx="230">
                  <c:v>17.5</c:v>
                </c:pt>
                <c:pt idx="231">
                  <c:v>17.100000000000001</c:v>
                </c:pt>
                <c:pt idx="232">
                  <c:v>16.7</c:v>
                </c:pt>
                <c:pt idx="233">
                  <c:v>16.3</c:v>
                </c:pt>
                <c:pt idx="234">
                  <c:v>16</c:v>
                </c:pt>
                <c:pt idx="235">
                  <c:v>15.7</c:v>
                </c:pt>
                <c:pt idx="236">
                  <c:v>15.4</c:v>
                </c:pt>
                <c:pt idx="237">
                  <c:v>15.1</c:v>
                </c:pt>
                <c:pt idx="238">
                  <c:v>14.8</c:v>
                </c:pt>
                <c:pt idx="239">
                  <c:v>14.6</c:v>
                </c:pt>
                <c:pt idx="240">
                  <c:v>14.3</c:v>
                </c:pt>
                <c:pt idx="241">
                  <c:v>14.1</c:v>
                </c:pt>
                <c:pt idx="242">
                  <c:v>13.9</c:v>
                </c:pt>
                <c:pt idx="243">
                  <c:v>13.7</c:v>
                </c:pt>
                <c:pt idx="244">
                  <c:v>13.5</c:v>
                </c:pt>
                <c:pt idx="245">
                  <c:v>13.3</c:v>
                </c:pt>
                <c:pt idx="246">
                  <c:v>13.1</c:v>
                </c:pt>
                <c:pt idx="247">
                  <c:v>13</c:v>
                </c:pt>
                <c:pt idx="248">
                  <c:v>12.8</c:v>
                </c:pt>
                <c:pt idx="249">
                  <c:v>12.7</c:v>
                </c:pt>
                <c:pt idx="250">
                  <c:v>12.5</c:v>
                </c:pt>
                <c:pt idx="251">
                  <c:v>12.4</c:v>
                </c:pt>
                <c:pt idx="252">
                  <c:v>12.3</c:v>
                </c:pt>
                <c:pt idx="253">
                  <c:v>12.2</c:v>
                </c:pt>
                <c:pt idx="254">
                  <c:v>12.1</c:v>
                </c:pt>
                <c:pt idx="255">
                  <c:v>12</c:v>
                </c:pt>
                <c:pt idx="256">
                  <c:v>11.9</c:v>
                </c:pt>
                <c:pt idx="257">
                  <c:v>11.8</c:v>
                </c:pt>
                <c:pt idx="258">
                  <c:v>11.7</c:v>
                </c:pt>
                <c:pt idx="259">
                  <c:v>11.7</c:v>
                </c:pt>
                <c:pt idx="260">
                  <c:v>11.6</c:v>
                </c:pt>
                <c:pt idx="261">
                  <c:v>11.5</c:v>
                </c:pt>
                <c:pt idx="262">
                  <c:v>11.5</c:v>
                </c:pt>
                <c:pt idx="263">
                  <c:v>11.4</c:v>
                </c:pt>
                <c:pt idx="264">
                  <c:v>11.4</c:v>
                </c:pt>
                <c:pt idx="265">
                  <c:v>11.3</c:v>
                </c:pt>
                <c:pt idx="266">
                  <c:v>11.3</c:v>
                </c:pt>
                <c:pt idx="267">
                  <c:v>11.3</c:v>
                </c:pt>
                <c:pt idx="268">
                  <c:v>11.2</c:v>
                </c:pt>
                <c:pt idx="269">
                  <c:v>11.2</c:v>
                </c:pt>
                <c:pt idx="270">
                  <c:v>11.2</c:v>
                </c:pt>
                <c:pt idx="271">
                  <c:v>11.1</c:v>
                </c:pt>
                <c:pt idx="272">
                  <c:v>11.1</c:v>
                </c:pt>
                <c:pt idx="273">
                  <c:v>11.1</c:v>
                </c:pt>
                <c:pt idx="274">
                  <c:v>11.1</c:v>
                </c:pt>
                <c:pt idx="275">
                  <c:v>11.1</c:v>
                </c:pt>
                <c:pt idx="276">
                  <c:v>11.1</c:v>
                </c:pt>
                <c:pt idx="277">
                  <c:v>11</c:v>
                </c:pt>
                <c:pt idx="278">
                  <c:v>11</c:v>
                </c:pt>
                <c:pt idx="279">
                  <c:v>11</c:v>
                </c:pt>
                <c:pt idx="280">
                  <c:v>11</c:v>
                </c:pt>
                <c:pt idx="281">
                  <c:v>11</c:v>
                </c:pt>
                <c:pt idx="282">
                  <c:v>11</c:v>
                </c:pt>
                <c:pt idx="283">
                  <c:v>11</c:v>
                </c:pt>
                <c:pt idx="284">
                  <c:v>11</c:v>
                </c:pt>
                <c:pt idx="285">
                  <c:v>11</c:v>
                </c:pt>
                <c:pt idx="286">
                  <c:v>11</c:v>
                </c:pt>
                <c:pt idx="287">
                  <c:v>11</c:v>
                </c:pt>
                <c:pt idx="288">
                  <c:v>11.1</c:v>
                </c:pt>
                <c:pt idx="289">
                  <c:v>11.1</c:v>
                </c:pt>
                <c:pt idx="290">
                  <c:v>11.1</c:v>
                </c:pt>
                <c:pt idx="291">
                  <c:v>11.1</c:v>
                </c:pt>
                <c:pt idx="292">
                  <c:v>11.1</c:v>
                </c:pt>
                <c:pt idx="293">
                  <c:v>11.1</c:v>
                </c:pt>
                <c:pt idx="294">
                  <c:v>11.1</c:v>
                </c:pt>
                <c:pt idx="295">
                  <c:v>11.2</c:v>
                </c:pt>
                <c:pt idx="296">
                  <c:v>11.2</c:v>
                </c:pt>
                <c:pt idx="297">
                  <c:v>11.2</c:v>
                </c:pt>
                <c:pt idx="298">
                  <c:v>11.2</c:v>
                </c:pt>
                <c:pt idx="299">
                  <c:v>11.2</c:v>
                </c:pt>
                <c:pt idx="300">
                  <c:v>11.3</c:v>
                </c:pt>
                <c:pt idx="301">
                  <c:v>11.3</c:v>
                </c:pt>
                <c:pt idx="302">
                  <c:v>11.3</c:v>
                </c:pt>
                <c:pt idx="303">
                  <c:v>11.4</c:v>
                </c:pt>
                <c:pt idx="304">
                  <c:v>11.4</c:v>
                </c:pt>
                <c:pt idx="305">
                  <c:v>11.4</c:v>
                </c:pt>
                <c:pt idx="306">
                  <c:v>11.4</c:v>
                </c:pt>
                <c:pt idx="307">
                  <c:v>11.5</c:v>
                </c:pt>
                <c:pt idx="308">
                  <c:v>11.5</c:v>
                </c:pt>
                <c:pt idx="309">
                  <c:v>11.5</c:v>
                </c:pt>
                <c:pt idx="310">
                  <c:v>11.6</c:v>
                </c:pt>
                <c:pt idx="311">
                  <c:v>11.6</c:v>
                </c:pt>
                <c:pt idx="312">
                  <c:v>11.7</c:v>
                </c:pt>
                <c:pt idx="313">
                  <c:v>11.7</c:v>
                </c:pt>
                <c:pt idx="314">
                  <c:v>11.7</c:v>
                </c:pt>
                <c:pt idx="315">
                  <c:v>11.8</c:v>
                </c:pt>
                <c:pt idx="316">
                  <c:v>11.8</c:v>
                </c:pt>
                <c:pt idx="317">
                  <c:v>11.9</c:v>
                </c:pt>
                <c:pt idx="318">
                  <c:v>11.9</c:v>
                </c:pt>
                <c:pt idx="319">
                  <c:v>11.9</c:v>
                </c:pt>
                <c:pt idx="320">
                  <c:v>12</c:v>
                </c:pt>
                <c:pt idx="321">
                  <c:v>12</c:v>
                </c:pt>
                <c:pt idx="322">
                  <c:v>12.1</c:v>
                </c:pt>
                <c:pt idx="323">
                  <c:v>12.1</c:v>
                </c:pt>
                <c:pt idx="324">
                  <c:v>12.2</c:v>
                </c:pt>
                <c:pt idx="325">
                  <c:v>12.2</c:v>
                </c:pt>
                <c:pt idx="326">
                  <c:v>12.3</c:v>
                </c:pt>
                <c:pt idx="327">
                  <c:v>12.3</c:v>
                </c:pt>
                <c:pt idx="328">
                  <c:v>12.4</c:v>
                </c:pt>
                <c:pt idx="329">
                  <c:v>12.4</c:v>
                </c:pt>
                <c:pt idx="330">
                  <c:v>12.5</c:v>
                </c:pt>
                <c:pt idx="331">
                  <c:v>12.5</c:v>
                </c:pt>
                <c:pt idx="332">
                  <c:v>12.6</c:v>
                </c:pt>
                <c:pt idx="333">
                  <c:v>12.7</c:v>
                </c:pt>
                <c:pt idx="334">
                  <c:v>12.7</c:v>
                </c:pt>
                <c:pt idx="335">
                  <c:v>12.8</c:v>
                </c:pt>
                <c:pt idx="336">
                  <c:v>12.8</c:v>
                </c:pt>
                <c:pt idx="337">
                  <c:v>12.9</c:v>
                </c:pt>
                <c:pt idx="338">
                  <c:v>13</c:v>
                </c:pt>
                <c:pt idx="339">
                  <c:v>13</c:v>
                </c:pt>
                <c:pt idx="340">
                  <c:v>13.1</c:v>
                </c:pt>
                <c:pt idx="341">
                  <c:v>13.2</c:v>
                </c:pt>
                <c:pt idx="342">
                  <c:v>13.2</c:v>
                </c:pt>
                <c:pt idx="343">
                  <c:v>13.3</c:v>
                </c:pt>
                <c:pt idx="344">
                  <c:v>13.4</c:v>
                </c:pt>
                <c:pt idx="345">
                  <c:v>13.4</c:v>
                </c:pt>
                <c:pt idx="346">
                  <c:v>13.5</c:v>
                </c:pt>
                <c:pt idx="347">
                  <c:v>13.6</c:v>
                </c:pt>
                <c:pt idx="348">
                  <c:v>13.6</c:v>
                </c:pt>
                <c:pt idx="349">
                  <c:v>13.7</c:v>
                </c:pt>
                <c:pt idx="350">
                  <c:v>13.8</c:v>
                </c:pt>
                <c:pt idx="351">
                  <c:v>13.9</c:v>
                </c:pt>
                <c:pt idx="352">
                  <c:v>13.9</c:v>
                </c:pt>
                <c:pt idx="353">
                  <c:v>14</c:v>
                </c:pt>
                <c:pt idx="354">
                  <c:v>14.1</c:v>
                </c:pt>
                <c:pt idx="355">
                  <c:v>14.2</c:v>
                </c:pt>
                <c:pt idx="356">
                  <c:v>14.3</c:v>
                </c:pt>
                <c:pt idx="357">
                  <c:v>14.3</c:v>
                </c:pt>
                <c:pt idx="358">
                  <c:v>14.4</c:v>
                </c:pt>
                <c:pt idx="359">
                  <c:v>14.5</c:v>
                </c:pt>
                <c:pt idx="360">
                  <c:v>14.6</c:v>
                </c:pt>
                <c:pt idx="361">
                  <c:v>14.7</c:v>
                </c:pt>
                <c:pt idx="362">
                  <c:v>14.8</c:v>
                </c:pt>
                <c:pt idx="363">
                  <c:v>14.9</c:v>
                </c:pt>
                <c:pt idx="364">
                  <c:v>15</c:v>
                </c:pt>
                <c:pt idx="365">
                  <c:v>15</c:v>
                </c:pt>
                <c:pt idx="366">
                  <c:v>15.1</c:v>
                </c:pt>
                <c:pt idx="367">
                  <c:v>15.2</c:v>
                </c:pt>
                <c:pt idx="368">
                  <c:v>15.3</c:v>
                </c:pt>
                <c:pt idx="369">
                  <c:v>15.4</c:v>
                </c:pt>
                <c:pt idx="370">
                  <c:v>15.5</c:v>
                </c:pt>
                <c:pt idx="371">
                  <c:v>15.6</c:v>
                </c:pt>
                <c:pt idx="372">
                  <c:v>15.7</c:v>
                </c:pt>
                <c:pt idx="373">
                  <c:v>15.8</c:v>
                </c:pt>
                <c:pt idx="374">
                  <c:v>16</c:v>
                </c:pt>
                <c:pt idx="375">
                  <c:v>16.100000000000001</c:v>
                </c:pt>
                <c:pt idx="376">
                  <c:v>16.2</c:v>
                </c:pt>
                <c:pt idx="377">
                  <c:v>16.3</c:v>
                </c:pt>
                <c:pt idx="378">
                  <c:v>16.399999999999999</c:v>
                </c:pt>
                <c:pt idx="379">
                  <c:v>16.5</c:v>
                </c:pt>
                <c:pt idx="380">
                  <c:v>16.600000000000001</c:v>
                </c:pt>
                <c:pt idx="381">
                  <c:v>16.7</c:v>
                </c:pt>
                <c:pt idx="382">
                  <c:v>16.899999999999999</c:v>
                </c:pt>
                <c:pt idx="383">
                  <c:v>17</c:v>
                </c:pt>
                <c:pt idx="384">
                  <c:v>17.100000000000001</c:v>
                </c:pt>
                <c:pt idx="385">
                  <c:v>17.2</c:v>
                </c:pt>
                <c:pt idx="386">
                  <c:v>17.399999999999999</c:v>
                </c:pt>
                <c:pt idx="387">
                  <c:v>17.5</c:v>
                </c:pt>
                <c:pt idx="388">
                  <c:v>17.600000000000001</c:v>
                </c:pt>
                <c:pt idx="389">
                  <c:v>17.8</c:v>
                </c:pt>
                <c:pt idx="390">
                  <c:v>17.899999999999999</c:v>
                </c:pt>
                <c:pt idx="391">
                  <c:v>18</c:v>
                </c:pt>
                <c:pt idx="392">
                  <c:v>18.2</c:v>
                </c:pt>
                <c:pt idx="393">
                  <c:v>18.3</c:v>
                </c:pt>
                <c:pt idx="394">
                  <c:v>18.5</c:v>
                </c:pt>
                <c:pt idx="395">
                  <c:v>18.600000000000001</c:v>
                </c:pt>
                <c:pt idx="396">
                  <c:v>18.7</c:v>
                </c:pt>
                <c:pt idx="397">
                  <c:v>18.899999999999999</c:v>
                </c:pt>
                <c:pt idx="398">
                  <c:v>19.100000000000001</c:v>
                </c:pt>
                <c:pt idx="399">
                  <c:v>19.2</c:v>
                </c:pt>
                <c:pt idx="400">
                  <c:v>19.399999999999999</c:v>
                </c:pt>
                <c:pt idx="401">
                  <c:v>19.5</c:v>
                </c:pt>
                <c:pt idx="402">
                  <c:v>19.7</c:v>
                </c:pt>
                <c:pt idx="403">
                  <c:v>19.899999999999999</c:v>
                </c:pt>
                <c:pt idx="404">
                  <c:v>20</c:v>
                </c:pt>
                <c:pt idx="405">
                  <c:v>20.2</c:v>
                </c:pt>
                <c:pt idx="406">
                  <c:v>20.399999999999999</c:v>
                </c:pt>
                <c:pt idx="407">
                  <c:v>20.6</c:v>
                </c:pt>
                <c:pt idx="408">
                  <c:v>20.7</c:v>
                </c:pt>
                <c:pt idx="409">
                  <c:v>20.9</c:v>
                </c:pt>
                <c:pt idx="410">
                  <c:v>21.1</c:v>
                </c:pt>
                <c:pt idx="411">
                  <c:v>21.3</c:v>
                </c:pt>
                <c:pt idx="412">
                  <c:v>21.5</c:v>
                </c:pt>
                <c:pt idx="413">
                  <c:v>21.7</c:v>
                </c:pt>
                <c:pt idx="414">
                  <c:v>21.9</c:v>
                </c:pt>
                <c:pt idx="415">
                  <c:v>22.1</c:v>
                </c:pt>
                <c:pt idx="416">
                  <c:v>22.3</c:v>
                </c:pt>
                <c:pt idx="417">
                  <c:v>22.5</c:v>
                </c:pt>
                <c:pt idx="418">
                  <c:v>22.8</c:v>
                </c:pt>
                <c:pt idx="419">
                  <c:v>23</c:v>
                </c:pt>
                <c:pt idx="420">
                  <c:v>23.2</c:v>
                </c:pt>
                <c:pt idx="421">
                  <c:v>23.4</c:v>
                </c:pt>
                <c:pt idx="422">
                  <c:v>23.7</c:v>
                </c:pt>
                <c:pt idx="423">
                  <c:v>23.9</c:v>
                </c:pt>
                <c:pt idx="424">
                  <c:v>24.1</c:v>
                </c:pt>
                <c:pt idx="425">
                  <c:v>24.4</c:v>
                </c:pt>
                <c:pt idx="426">
                  <c:v>24.6</c:v>
                </c:pt>
                <c:pt idx="427">
                  <c:v>24.9</c:v>
                </c:pt>
                <c:pt idx="428">
                  <c:v>25.2</c:v>
                </c:pt>
                <c:pt idx="429">
                  <c:v>25.4</c:v>
                </c:pt>
                <c:pt idx="430">
                  <c:v>25.7</c:v>
                </c:pt>
                <c:pt idx="431">
                  <c:v>26</c:v>
                </c:pt>
                <c:pt idx="432">
                  <c:v>26.3</c:v>
                </c:pt>
                <c:pt idx="433">
                  <c:v>26.6</c:v>
                </c:pt>
                <c:pt idx="434">
                  <c:v>26.9</c:v>
                </c:pt>
                <c:pt idx="435">
                  <c:v>27.2</c:v>
                </c:pt>
                <c:pt idx="436">
                  <c:v>27.5</c:v>
                </c:pt>
                <c:pt idx="437">
                  <c:v>27.8</c:v>
                </c:pt>
                <c:pt idx="438">
                  <c:v>28.1</c:v>
                </c:pt>
                <c:pt idx="439">
                  <c:v>28.4</c:v>
                </c:pt>
                <c:pt idx="440">
                  <c:v>28.8</c:v>
                </c:pt>
                <c:pt idx="441">
                  <c:v>29.1</c:v>
                </c:pt>
                <c:pt idx="442">
                  <c:v>29.5</c:v>
                </c:pt>
                <c:pt idx="443">
                  <c:v>29.8</c:v>
                </c:pt>
                <c:pt idx="444">
                  <c:v>30.2</c:v>
                </c:pt>
                <c:pt idx="445">
                  <c:v>30.6</c:v>
                </c:pt>
                <c:pt idx="446">
                  <c:v>30.9</c:v>
                </c:pt>
                <c:pt idx="447">
                  <c:v>31.3</c:v>
                </c:pt>
                <c:pt idx="448">
                  <c:v>31.7</c:v>
                </c:pt>
                <c:pt idx="449">
                  <c:v>32.200000000000003</c:v>
                </c:pt>
                <c:pt idx="450">
                  <c:v>32.6</c:v>
                </c:pt>
                <c:pt idx="451">
                  <c:v>33</c:v>
                </c:pt>
                <c:pt idx="452">
                  <c:v>33.4</c:v>
                </c:pt>
                <c:pt idx="453">
                  <c:v>33.9</c:v>
                </c:pt>
                <c:pt idx="454">
                  <c:v>34.4</c:v>
                </c:pt>
                <c:pt idx="455">
                  <c:v>34.799999999999997</c:v>
                </c:pt>
                <c:pt idx="456">
                  <c:v>35.299999999999997</c:v>
                </c:pt>
                <c:pt idx="457">
                  <c:v>35.799999999999997</c:v>
                </c:pt>
                <c:pt idx="458">
                  <c:v>36.299999999999997</c:v>
                </c:pt>
                <c:pt idx="459">
                  <c:v>36.799999999999997</c:v>
                </c:pt>
                <c:pt idx="460">
                  <c:v>37.4</c:v>
                </c:pt>
                <c:pt idx="461">
                  <c:v>37.9</c:v>
                </c:pt>
                <c:pt idx="462">
                  <c:v>38.5</c:v>
                </c:pt>
                <c:pt idx="463">
                  <c:v>39.1</c:v>
                </c:pt>
                <c:pt idx="464">
                  <c:v>39.700000000000003</c:v>
                </c:pt>
                <c:pt idx="465">
                  <c:v>40.299999999999997</c:v>
                </c:pt>
                <c:pt idx="466">
                  <c:v>40.9</c:v>
                </c:pt>
                <c:pt idx="467">
                  <c:v>41.6</c:v>
                </c:pt>
                <c:pt idx="468">
                  <c:v>42.2</c:v>
                </c:pt>
                <c:pt idx="469">
                  <c:v>42.9</c:v>
                </c:pt>
                <c:pt idx="470">
                  <c:v>43.6</c:v>
                </c:pt>
                <c:pt idx="471">
                  <c:v>44.4</c:v>
                </c:pt>
                <c:pt idx="472">
                  <c:v>45.1</c:v>
                </c:pt>
                <c:pt idx="473">
                  <c:v>45.9</c:v>
                </c:pt>
                <c:pt idx="474">
                  <c:v>46.7</c:v>
                </c:pt>
                <c:pt idx="475">
                  <c:v>47.5</c:v>
                </c:pt>
                <c:pt idx="476">
                  <c:v>48.3</c:v>
                </c:pt>
                <c:pt idx="477">
                  <c:v>49.2</c:v>
                </c:pt>
                <c:pt idx="478">
                  <c:v>50.1</c:v>
                </c:pt>
                <c:pt idx="479">
                  <c:v>51.1</c:v>
                </c:pt>
                <c:pt idx="480">
                  <c:v>52</c:v>
                </c:pt>
                <c:pt idx="481">
                  <c:v>53</c:v>
                </c:pt>
                <c:pt idx="482">
                  <c:v>54</c:v>
                </c:pt>
                <c:pt idx="483">
                  <c:v>55.1</c:v>
                </c:pt>
                <c:pt idx="484">
                  <c:v>56.2</c:v>
                </c:pt>
                <c:pt idx="485">
                  <c:v>57.4</c:v>
                </c:pt>
                <c:pt idx="486">
                  <c:v>58.6</c:v>
                </c:pt>
                <c:pt idx="487">
                  <c:v>59.8</c:v>
                </c:pt>
                <c:pt idx="488">
                  <c:v>61.1</c:v>
                </c:pt>
                <c:pt idx="489">
                  <c:v>62.5</c:v>
                </c:pt>
                <c:pt idx="490">
                  <c:v>63.9</c:v>
                </c:pt>
                <c:pt idx="491">
                  <c:v>65.400000000000006</c:v>
                </c:pt>
                <c:pt idx="492">
                  <c:v>66.900000000000006</c:v>
                </c:pt>
                <c:pt idx="493">
                  <c:v>68.5</c:v>
                </c:pt>
                <c:pt idx="494">
                  <c:v>70.3</c:v>
                </c:pt>
                <c:pt idx="495">
                  <c:v>72.099999999999994</c:v>
                </c:pt>
                <c:pt idx="496">
                  <c:v>73.900000000000006</c:v>
                </c:pt>
                <c:pt idx="497">
                  <c:v>75.900000000000006</c:v>
                </c:pt>
                <c:pt idx="498">
                  <c:v>78</c:v>
                </c:pt>
                <c:pt idx="499">
                  <c:v>80.3</c:v>
                </c:pt>
                <c:pt idx="500">
                  <c:v>82.6</c:v>
                </c:pt>
                <c:pt idx="501">
                  <c:v>85.1</c:v>
                </c:pt>
                <c:pt idx="502">
                  <c:v>87.7</c:v>
                </c:pt>
                <c:pt idx="503">
                  <c:v>90.6</c:v>
                </c:pt>
                <c:pt idx="504">
                  <c:v>93.6</c:v>
                </c:pt>
                <c:pt idx="505">
                  <c:v>96.9</c:v>
                </c:pt>
                <c:pt idx="506">
                  <c:v>100.2</c:v>
                </c:pt>
                <c:pt idx="507">
                  <c:v>103.7</c:v>
                </c:pt>
                <c:pt idx="508">
                  <c:v>107.6</c:v>
                </c:pt>
                <c:pt idx="509">
                  <c:v>111.9</c:v>
                </c:pt>
                <c:pt idx="510">
                  <c:v>116.5</c:v>
                </c:pt>
                <c:pt idx="511">
                  <c:v>121.1</c:v>
                </c:pt>
                <c:pt idx="512">
                  <c:v>125.8</c:v>
                </c:pt>
                <c:pt idx="513">
                  <c:v>131.1</c:v>
                </c:pt>
                <c:pt idx="514">
                  <c:v>137</c:v>
                </c:pt>
                <c:pt idx="515">
                  <c:v>143.5</c:v>
                </c:pt>
                <c:pt idx="516">
                  <c:v>149.6</c:v>
                </c:pt>
                <c:pt idx="517">
                  <c:v>155.5</c:v>
                </c:pt>
                <c:pt idx="518">
                  <c:v>162.19999999999999</c:v>
                </c:pt>
                <c:pt idx="519">
                  <c:v>169.6</c:v>
                </c:pt>
                <c:pt idx="520">
                  <c:v>177.9</c:v>
                </c:pt>
                <c:pt idx="521">
                  <c:v>185.6</c:v>
                </c:pt>
                <c:pt idx="522">
                  <c:v>191.9</c:v>
                </c:pt>
                <c:pt idx="523">
                  <c:v>198.9</c:v>
                </c:pt>
                <c:pt idx="524">
                  <c:v>206.8</c:v>
                </c:pt>
                <c:pt idx="525">
                  <c:v>215.4</c:v>
                </c:pt>
                <c:pt idx="526">
                  <c:v>223.7</c:v>
                </c:pt>
                <c:pt idx="527">
                  <c:v>229</c:v>
                </c:pt>
                <c:pt idx="528">
                  <c:v>234.6</c:v>
                </c:pt>
                <c:pt idx="529">
                  <c:v>240.8</c:v>
                </c:pt>
                <c:pt idx="530">
                  <c:v>247.2</c:v>
                </c:pt>
                <c:pt idx="531">
                  <c:v>253.4</c:v>
                </c:pt>
                <c:pt idx="532">
                  <c:v>257.10000000000002</c:v>
                </c:pt>
                <c:pt idx="533">
                  <c:v>259.89999999999998</c:v>
                </c:pt>
                <c:pt idx="534">
                  <c:v>263.10000000000002</c:v>
                </c:pt>
                <c:pt idx="535">
                  <c:v>266.2</c:v>
                </c:pt>
                <c:pt idx="536">
                  <c:v>269</c:v>
                </c:pt>
                <c:pt idx="537">
                  <c:v>271</c:v>
                </c:pt>
                <c:pt idx="538">
                  <c:v>272.10000000000002</c:v>
                </c:pt>
                <c:pt idx="539">
                  <c:v>273.2</c:v>
                </c:pt>
                <c:pt idx="540">
                  <c:v>274.3</c:v>
                </c:pt>
                <c:pt idx="541">
                  <c:v>275.2</c:v>
                </c:pt>
                <c:pt idx="542">
                  <c:v>276</c:v>
                </c:pt>
                <c:pt idx="543">
                  <c:v>276.5</c:v>
                </c:pt>
                <c:pt idx="544">
                  <c:v>277</c:v>
                </c:pt>
                <c:pt idx="545">
                  <c:v>277.39999999999998</c:v>
                </c:pt>
                <c:pt idx="546">
                  <c:v>277.8</c:v>
                </c:pt>
                <c:pt idx="547">
                  <c:v>278.2</c:v>
                </c:pt>
                <c:pt idx="548">
                  <c:v>278.5</c:v>
                </c:pt>
                <c:pt idx="549">
                  <c:v>278.8</c:v>
                </c:pt>
                <c:pt idx="550">
                  <c:v>279</c:v>
                </c:pt>
                <c:pt idx="551">
                  <c:v>279.2</c:v>
                </c:pt>
                <c:pt idx="552">
                  <c:v>279.39999999999998</c:v>
                </c:pt>
                <c:pt idx="553">
                  <c:v>279.60000000000002</c:v>
                </c:pt>
                <c:pt idx="554">
                  <c:v>279.8</c:v>
                </c:pt>
                <c:pt idx="555">
                  <c:v>279.89999999999998</c:v>
                </c:pt>
                <c:pt idx="556">
                  <c:v>280</c:v>
                </c:pt>
                <c:pt idx="557">
                  <c:v>280.2</c:v>
                </c:pt>
                <c:pt idx="558">
                  <c:v>280.3</c:v>
                </c:pt>
                <c:pt idx="559">
                  <c:v>280.39999999999998</c:v>
                </c:pt>
                <c:pt idx="560">
                  <c:v>280.5</c:v>
                </c:pt>
                <c:pt idx="561">
                  <c:v>280.5</c:v>
                </c:pt>
                <c:pt idx="562">
                  <c:v>280.60000000000002</c:v>
                </c:pt>
                <c:pt idx="563">
                  <c:v>280.7</c:v>
                </c:pt>
                <c:pt idx="564">
                  <c:v>280.8</c:v>
                </c:pt>
                <c:pt idx="565">
                  <c:v>280.8</c:v>
                </c:pt>
                <c:pt idx="566">
                  <c:v>280.89999999999998</c:v>
                </c:pt>
                <c:pt idx="567">
                  <c:v>280.89999999999998</c:v>
                </c:pt>
                <c:pt idx="568">
                  <c:v>281</c:v>
                </c:pt>
                <c:pt idx="569">
                  <c:v>281</c:v>
                </c:pt>
                <c:pt idx="570">
                  <c:v>281.10000000000002</c:v>
                </c:pt>
                <c:pt idx="571">
                  <c:v>281.10000000000002</c:v>
                </c:pt>
                <c:pt idx="572">
                  <c:v>281.2</c:v>
                </c:pt>
                <c:pt idx="573">
                  <c:v>281.2</c:v>
                </c:pt>
                <c:pt idx="574">
                  <c:v>281.2</c:v>
                </c:pt>
                <c:pt idx="575">
                  <c:v>281.2</c:v>
                </c:pt>
                <c:pt idx="576">
                  <c:v>281.3</c:v>
                </c:pt>
                <c:pt idx="577">
                  <c:v>281.3</c:v>
                </c:pt>
                <c:pt idx="578">
                  <c:v>281.3</c:v>
                </c:pt>
                <c:pt idx="579">
                  <c:v>281.3</c:v>
                </c:pt>
                <c:pt idx="580">
                  <c:v>281.3</c:v>
                </c:pt>
                <c:pt idx="581">
                  <c:v>281.3</c:v>
                </c:pt>
                <c:pt idx="582">
                  <c:v>281.39999999999998</c:v>
                </c:pt>
                <c:pt idx="583">
                  <c:v>281.39999999999998</c:v>
                </c:pt>
                <c:pt idx="584">
                  <c:v>281.39999999999998</c:v>
                </c:pt>
                <c:pt idx="585">
                  <c:v>281.39999999999998</c:v>
                </c:pt>
                <c:pt idx="586">
                  <c:v>281.39999999999998</c:v>
                </c:pt>
                <c:pt idx="587">
                  <c:v>281.39999999999998</c:v>
                </c:pt>
                <c:pt idx="588">
                  <c:v>281.5</c:v>
                </c:pt>
                <c:pt idx="589">
                  <c:v>281.5</c:v>
                </c:pt>
                <c:pt idx="590">
                  <c:v>281.5</c:v>
                </c:pt>
                <c:pt idx="591">
                  <c:v>281.5</c:v>
                </c:pt>
                <c:pt idx="592">
                  <c:v>281.5</c:v>
                </c:pt>
                <c:pt idx="593">
                  <c:v>281.5</c:v>
                </c:pt>
                <c:pt idx="594">
                  <c:v>281.5</c:v>
                </c:pt>
                <c:pt idx="595">
                  <c:v>281.5</c:v>
                </c:pt>
                <c:pt idx="596">
                  <c:v>281.5</c:v>
                </c:pt>
                <c:pt idx="597">
                  <c:v>281.5</c:v>
                </c:pt>
                <c:pt idx="598">
                  <c:v>281.5</c:v>
                </c:pt>
                <c:pt idx="599">
                  <c:v>281.5</c:v>
                </c:pt>
                <c:pt idx="600">
                  <c:v>281.5</c:v>
                </c:pt>
                <c:pt idx="601">
                  <c:v>281.5</c:v>
                </c:pt>
                <c:pt idx="602">
                  <c:v>281.5</c:v>
                </c:pt>
                <c:pt idx="603">
                  <c:v>281.5</c:v>
                </c:pt>
                <c:pt idx="604">
                  <c:v>281.5</c:v>
                </c:pt>
                <c:pt idx="605">
                  <c:v>281.39999999999998</c:v>
                </c:pt>
                <c:pt idx="606">
                  <c:v>281.39999999999998</c:v>
                </c:pt>
                <c:pt idx="607">
                  <c:v>281.39999999999998</c:v>
                </c:pt>
                <c:pt idx="608">
                  <c:v>281.39999999999998</c:v>
                </c:pt>
                <c:pt idx="609">
                  <c:v>281.39999999999998</c:v>
                </c:pt>
                <c:pt idx="610">
                  <c:v>281.3</c:v>
                </c:pt>
                <c:pt idx="611">
                  <c:v>281.3</c:v>
                </c:pt>
                <c:pt idx="612">
                  <c:v>281.3</c:v>
                </c:pt>
                <c:pt idx="613">
                  <c:v>281.2</c:v>
                </c:pt>
                <c:pt idx="614">
                  <c:v>281.2</c:v>
                </c:pt>
                <c:pt idx="615">
                  <c:v>281.10000000000002</c:v>
                </c:pt>
                <c:pt idx="616">
                  <c:v>281</c:v>
                </c:pt>
                <c:pt idx="617">
                  <c:v>280.89999999999998</c:v>
                </c:pt>
                <c:pt idx="618">
                  <c:v>280.8</c:v>
                </c:pt>
                <c:pt idx="619">
                  <c:v>280.7</c:v>
                </c:pt>
                <c:pt idx="620">
                  <c:v>280.60000000000002</c:v>
                </c:pt>
                <c:pt idx="621">
                  <c:v>280.5</c:v>
                </c:pt>
                <c:pt idx="622">
                  <c:v>280.3</c:v>
                </c:pt>
                <c:pt idx="623">
                  <c:v>280.2</c:v>
                </c:pt>
                <c:pt idx="624">
                  <c:v>280</c:v>
                </c:pt>
                <c:pt idx="625">
                  <c:v>279.8</c:v>
                </c:pt>
                <c:pt idx="626">
                  <c:v>279.60000000000002</c:v>
                </c:pt>
                <c:pt idx="627">
                  <c:v>279.39999999999998</c:v>
                </c:pt>
                <c:pt idx="628">
                  <c:v>279.10000000000002</c:v>
                </c:pt>
                <c:pt idx="629">
                  <c:v>278.8</c:v>
                </c:pt>
                <c:pt idx="630">
                  <c:v>278.5</c:v>
                </c:pt>
                <c:pt idx="631">
                  <c:v>278.2</c:v>
                </c:pt>
                <c:pt idx="632">
                  <c:v>277.8</c:v>
                </c:pt>
                <c:pt idx="633">
                  <c:v>277.39999999999998</c:v>
                </c:pt>
                <c:pt idx="634">
                  <c:v>276.89999999999998</c:v>
                </c:pt>
                <c:pt idx="635">
                  <c:v>276.3</c:v>
                </c:pt>
                <c:pt idx="636">
                  <c:v>275.7</c:v>
                </c:pt>
                <c:pt idx="637">
                  <c:v>275</c:v>
                </c:pt>
                <c:pt idx="638">
                  <c:v>273.89999999999998</c:v>
                </c:pt>
                <c:pt idx="639">
                  <c:v>272.5</c:v>
                </c:pt>
                <c:pt idx="640">
                  <c:v>270.89999999999998</c:v>
                </c:pt>
                <c:pt idx="641">
                  <c:v>269.3</c:v>
                </c:pt>
                <c:pt idx="642">
                  <c:v>267.7</c:v>
                </c:pt>
                <c:pt idx="643">
                  <c:v>264.89999999999998</c:v>
                </c:pt>
                <c:pt idx="644">
                  <c:v>261.2</c:v>
                </c:pt>
                <c:pt idx="645">
                  <c:v>257.2</c:v>
                </c:pt>
                <c:pt idx="646">
                  <c:v>253.3</c:v>
                </c:pt>
                <c:pt idx="647">
                  <c:v>249.6</c:v>
                </c:pt>
                <c:pt idx="648">
                  <c:v>245.1</c:v>
                </c:pt>
                <c:pt idx="649">
                  <c:v>238.4</c:v>
                </c:pt>
                <c:pt idx="650">
                  <c:v>231.7</c:v>
                </c:pt>
                <c:pt idx="651">
                  <c:v>225.4</c:v>
                </c:pt>
                <c:pt idx="652">
                  <c:v>219.7</c:v>
                </c:pt>
                <c:pt idx="653">
                  <c:v>214.2</c:v>
                </c:pt>
                <c:pt idx="654">
                  <c:v>206.5</c:v>
                </c:pt>
                <c:pt idx="655">
                  <c:v>198.8</c:v>
                </c:pt>
                <c:pt idx="656">
                  <c:v>191.7</c:v>
                </c:pt>
                <c:pt idx="657">
                  <c:v>185.4</c:v>
                </c:pt>
                <c:pt idx="658">
                  <c:v>179.6</c:v>
                </c:pt>
                <c:pt idx="659">
                  <c:v>173</c:v>
                </c:pt>
                <c:pt idx="660">
                  <c:v>166.1</c:v>
                </c:pt>
                <c:pt idx="661">
                  <c:v>159.9</c:v>
                </c:pt>
                <c:pt idx="662">
                  <c:v>154.30000000000001</c:v>
                </c:pt>
                <c:pt idx="663">
                  <c:v>149.19999999999999</c:v>
                </c:pt>
                <c:pt idx="664">
                  <c:v>144.1</c:v>
                </c:pt>
                <c:pt idx="665">
                  <c:v>138.9</c:v>
                </c:pt>
                <c:pt idx="666">
                  <c:v>134.1</c:v>
                </c:pt>
                <c:pt idx="667">
                  <c:v>129.69999999999999</c:v>
                </c:pt>
                <c:pt idx="668">
                  <c:v>125.6</c:v>
                </c:pt>
                <c:pt idx="669">
                  <c:v>121.9</c:v>
                </c:pt>
                <c:pt idx="670">
                  <c:v>118.1</c:v>
                </c:pt>
                <c:pt idx="671">
                  <c:v>114.5</c:v>
                </c:pt>
                <c:pt idx="672">
                  <c:v>111.2</c:v>
                </c:pt>
                <c:pt idx="673">
                  <c:v>108.2</c:v>
                </c:pt>
                <c:pt idx="674">
                  <c:v>105.3</c:v>
                </c:pt>
                <c:pt idx="675">
                  <c:v>102.6</c:v>
                </c:pt>
                <c:pt idx="676">
                  <c:v>100</c:v>
                </c:pt>
                <c:pt idx="677">
                  <c:v>97.5</c:v>
                </c:pt>
                <c:pt idx="678">
                  <c:v>95.2</c:v>
                </c:pt>
                <c:pt idx="679">
                  <c:v>93</c:v>
                </c:pt>
                <c:pt idx="680">
                  <c:v>90.9</c:v>
                </c:pt>
                <c:pt idx="681">
                  <c:v>88.9</c:v>
                </c:pt>
                <c:pt idx="682">
                  <c:v>87</c:v>
                </c:pt>
                <c:pt idx="683">
                  <c:v>85.2</c:v>
                </c:pt>
                <c:pt idx="684">
                  <c:v>83.4</c:v>
                </c:pt>
                <c:pt idx="685">
                  <c:v>81.8</c:v>
                </c:pt>
                <c:pt idx="686">
                  <c:v>80.2</c:v>
                </c:pt>
                <c:pt idx="687">
                  <c:v>78.7</c:v>
                </c:pt>
                <c:pt idx="688">
                  <c:v>77.3</c:v>
                </c:pt>
                <c:pt idx="689">
                  <c:v>75.900000000000006</c:v>
                </c:pt>
                <c:pt idx="690">
                  <c:v>74.599999999999994</c:v>
                </c:pt>
                <c:pt idx="691">
                  <c:v>73.3</c:v>
                </c:pt>
                <c:pt idx="692">
                  <c:v>72.099999999999994</c:v>
                </c:pt>
                <c:pt idx="693">
                  <c:v>70.900000000000006</c:v>
                </c:pt>
                <c:pt idx="694">
                  <c:v>69.8</c:v>
                </c:pt>
                <c:pt idx="695">
                  <c:v>68.7</c:v>
                </c:pt>
                <c:pt idx="696">
                  <c:v>67.599999999999994</c:v>
                </c:pt>
                <c:pt idx="697">
                  <c:v>66.599999999999994</c:v>
                </c:pt>
                <c:pt idx="698">
                  <c:v>65.599999999999994</c:v>
                </c:pt>
                <c:pt idx="699">
                  <c:v>64.599999999999994</c:v>
                </c:pt>
                <c:pt idx="700">
                  <c:v>63.7</c:v>
                </c:pt>
                <c:pt idx="701">
                  <c:v>62.8</c:v>
                </c:pt>
                <c:pt idx="702">
                  <c:v>61.9</c:v>
                </c:pt>
                <c:pt idx="703">
                  <c:v>61.1</c:v>
                </c:pt>
                <c:pt idx="704">
                  <c:v>60.3</c:v>
                </c:pt>
                <c:pt idx="705">
                  <c:v>59.5</c:v>
                </c:pt>
                <c:pt idx="706">
                  <c:v>58.7</c:v>
                </c:pt>
                <c:pt idx="707">
                  <c:v>57.9</c:v>
                </c:pt>
                <c:pt idx="708">
                  <c:v>57.2</c:v>
                </c:pt>
                <c:pt idx="709">
                  <c:v>56.5</c:v>
                </c:pt>
                <c:pt idx="710">
                  <c:v>55.8</c:v>
                </c:pt>
                <c:pt idx="711">
                  <c:v>55.1</c:v>
                </c:pt>
                <c:pt idx="712">
                  <c:v>54.5</c:v>
                </c:pt>
                <c:pt idx="713">
                  <c:v>53.8</c:v>
                </c:pt>
                <c:pt idx="714">
                  <c:v>53.2</c:v>
                </c:pt>
                <c:pt idx="715">
                  <c:v>52.6</c:v>
                </c:pt>
                <c:pt idx="716">
                  <c:v>52</c:v>
                </c:pt>
                <c:pt idx="717">
                  <c:v>51.5</c:v>
                </c:pt>
                <c:pt idx="718">
                  <c:v>50.9</c:v>
                </c:pt>
                <c:pt idx="719">
                  <c:v>50.4</c:v>
                </c:pt>
                <c:pt idx="720">
                  <c:v>49.8</c:v>
                </c:pt>
                <c:pt idx="721">
                  <c:v>49.3</c:v>
                </c:pt>
                <c:pt idx="722">
                  <c:v>48.8</c:v>
                </c:pt>
                <c:pt idx="723">
                  <c:v>48.3</c:v>
                </c:pt>
                <c:pt idx="724">
                  <c:v>47.9</c:v>
                </c:pt>
                <c:pt idx="725">
                  <c:v>47.4</c:v>
                </c:pt>
                <c:pt idx="726">
                  <c:v>46.9</c:v>
                </c:pt>
                <c:pt idx="727">
                  <c:v>46.5</c:v>
                </c:pt>
                <c:pt idx="728">
                  <c:v>46.1</c:v>
                </c:pt>
                <c:pt idx="729">
                  <c:v>45.7</c:v>
                </c:pt>
                <c:pt idx="730">
                  <c:v>45.2</c:v>
                </c:pt>
                <c:pt idx="731">
                  <c:v>44.8</c:v>
                </c:pt>
                <c:pt idx="732">
                  <c:v>44.4</c:v>
                </c:pt>
                <c:pt idx="733">
                  <c:v>44.1</c:v>
                </c:pt>
                <c:pt idx="734">
                  <c:v>43.7</c:v>
                </c:pt>
                <c:pt idx="735">
                  <c:v>43.3</c:v>
                </c:pt>
                <c:pt idx="736">
                  <c:v>43</c:v>
                </c:pt>
                <c:pt idx="737">
                  <c:v>42.6</c:v>
                </c:pt>
                <c:pt idx="738">
                  <c:v>42.3</c:v>
                </c:pt>
                <c:pt idx="739">
                  <c:v>41.9</c:v>
                </c:pt>
                <c:pt idx="740">
                  <c:v>41.6</c:v>
                </c:pt>
                <c:pt idx="741">
                  <c:v>41.3</c:v>
                </c:pt>
                <c:pt idx="742">
                  <c:v>41</c:v>
                </c:pt>
                <c:pt idx="743">
                  <c:v>40.700000000000003</c:v>
                </c:pt>
                <c:pt idx="744">
                  <c:v>40.4</c:v>
                </c:pt>
                <c:pt idx="745">
                  <c:v>40.1</c:v>
                </c:pt>
                <c:pt idx="746">
                  <c:v>39.799999999999997</c:v>
                </c:pt>
                <c:pt idx="747">
                  <c:v>39.5</c:v>
                </c:pt>
                <c:pt idx="748">
                  <c:v>39.299999999999997</c:v>
                </c:pt>
                <c:pt idx="749">
                  <c:v>39</c:v>
                </c:pt>
                <c:pt idx="750">
                  <c:v>38.700000000000003</c:v>
                </c:pt>
                <c:pt idx="751">
                  <c:v>38.5</c:v>
                </c:pt>
                <c:pt idx="752">
                  <c:v>38.200000000000003</c:v>
                </c:pt>
                <c:pt idx="753">
                  <c:v>38</c:v>
                </c:pt>
                <c:pt idx="754">
                  <c:v>37.799999999999997</c:v>
                </c:pt>
                <c:pt idx="755">
                  <c:v>37.5</c:v>
                </c:pt>
                <c:pt idx="756">
                  <c:v>37.299999999999997</c:v>
                </c:pt>
                <c:pt idx="757">
                  <c:v>37.1</c:v>
                </c:pt>
                <c:pt idx="758">
                  <c:v>36.799999999999997</c:v>
                </c:pt>
                <c:pt idx="759">
                  <c:v>36.6</c:v>
                </c:pt>
                <c:pt idx="760">
                  <c:v>36.4</c:v>
                </c:pt>
                <c:pt idx="761">
                  <c:v>36.200000000000003</c:v>
                </c:pt>
                <c:pt idx="762">
                  <c:v>36</c:v>
                </c:pt>
                <c:pt idx="763">
                  <c:v>35.799999999999997</c:v>
                </c:pt>
                <c:pt idx="764">
                  <c:v>35.6</c:v>
                </c:pt>
                <c:pt idx="765">
                  <c:v>35.4</c:v>
                </c:pt>
                <c:pt idx="766">
                  <c:v>35.200000000000003</c:v>
                </c:pt>
                <c:pt idx="767">
                  <c:v>35.1</c:v>
                </c:pt>
                <c:pt idx="768">
                  <c:v>34.9</c:v>
                </c:pt>
                <c:pt idx="769">
                  <c:v>34.700000000000003</c:v>
                </c:pt>
                <c:pt idx="770">
                  <c:v>34.5</c:v>
                </c:pt>
                <c:pt idx="771">
                  <c:v>34.4</c:v>
                </c:pt>
                <c:pt idx="772">
                  <c:v>34.200000000000003</c:v>
                </c:pt>
                <c:pt idx="773">
                  <c:v>34</c:v>
                </c:pt>
                <c:pt idx="774">
                  <c:v>33.9</c:v>
                </c:pt>
                <c:pt idx="775">
                  <c:v>33.700000000000003</c:v>
                </c:pt>
                <c:pt idx="776">
                  <c:v>33.6</c:v>
                </c:pt>
                <c:pt idx="777">
                  <c:v>33.4</c:v>
                </c:pt>
                <c:pt idx="778">
                  <c:v>33.299999999999997</c:v>
                </c:pt>
                <c:pt idx="779">
                  <c:v>33.1</c:v>
                </c:pt>
                <c:pt idx="780">
                  <c:v>33</c:v>
                </c:pt>
                <c:pt idx="781">
                  <c:v>32.799999999999997</c:v>
                </c:pt>
                <c:pt idx="782">
                  <c:v>32.700000000000003</c:v>
                </c:pt>
                <c:pt idx="783">
                  <c:v>32.6</c:v>
                </c:pt>
                <c:pt idx="784">
                  <c:v>32.4</c:v>
                </c:pt>
                <c:pt idx="785">
                  <c:v>32.299999999999997</c:v>
                </c:pt>
                <c:pt idx="786">
                  <c:v>32.200000000000003</c:v>
                </c:pt>
                <c:pt idx="787">
                  <c:v>32.1</c:v>
                </c:pt>
                <c:pt idx="788">
                  <c:v>32</c:v>
                </c:pt>
                <c:pt idx="789">
                  <c:v>31.8</c:v>
                </c:pt>
                <c:pt idx="790">
                  <c:v>31.7</c:v>
                </c:pt>
                <c:pt idx="791">
                  <c:v>31.6</c:v>
                </c:pt>
                <c:pt idx="792">
                  <c:v>31.5</c:v>
                </c:pt>
                <c:pt idx="793">
                  <c:v>31.4</c:v>
                </c:pt>
                <c:pt idx="794">
                  <c:v>31.3</c:v>
                </c:pt>
                <c:pt idx="795">
                  <c:v>31.2</c:v>
                </c:pt>
                <c:pt idx="796">
                  <c:v>31.1</c:v>
                </c:pt>
                <c:pt idx="797">
                  <c:v>31</c:v>
                </c:pt>
                <c:pt idx="798">
                  <c:v>30.9</c:v>
                </c:pt>
                <c:pt idx="799">
                  <c:v>30.8</c:v>
                </c:pt>
                <c:pt idx="800">
                  <c:v>30.7</c:v>
                </c:pt>
                <c:pt idx="801">
                  <c:v>30.6</c:v>
                </c:pt>
                <c:pt idx="802">
                  <c:v>30.5</c:v>
                </c:pt>
                <c:pt idx="803">
                  <c:v>30.4</c:v>
                </c:pt>
                <c:pt idx="804">
                  <c:v>30.3</c:v>
                </c:pt>
                <c:pt idx="805">
                  <c:v>30.2</c:v>
                </c:pt>
                <c:pt idx="806">
                  <c:v>30.1</c:v>
                </c:pt>
                <c:pt idx="807">
                  <c:v>30.1</c:v>
                </c:pt>
                <c:pt idx="808">
                  <c:v>30</c:v>
                </c:pt>
                <c:pt idx="809">
                  <c:v>29.9</c:v>
                </c:pt>
                <c:pt idx="810">
                  <c:v>29.8</c:v>
                </c:pt>
                <c:pt idx="811">
                  <c:v>29.7</c:v>
                </c:pt>
                <c:pt idx="812">
                  <c:v>29.7</c:v>
                </c:pt>
                <c:pt idx="813">
                  <c:v>29.6</c:v>
                </c:pt>
                <c:pt idx="814">
                  <c:v>29.5</c:v>
                </c:pt>
                <c:pt idx="815">
                  <c:v>29.5</c:v>
                </c:pt>
                <c:pt idx="816">
                  <c:v>29.4</c:v>
                </c:pt>
                <c:pt idx="817">
                  <c:v>29.3</c:v>
                </c:pt>
                <c:pt idx="818">
                  <c:v>29.3</c:v>
                </c:pt>
                <c:pt idx="819">
                  <c:v>29.2</c:v>
                </c:pt>
                <c:pt idx="820">
                  <c:v>29.1</c:v>
                </c:pt>
                <c:pt idx="821">
                  <c:v>29.1</c:v>
                </c:pt>
                <c:pt idx="822">
                  <c:v>29</c:v>
                </c:pt>
                <c:pt idx="823">
                  <c:v>28.9</c:v>
                </c:pt>
                <c:pt idx="824">
                  <c:v>28.9</c:v>
                </c:pt>
                <c:pt idx="825">
                  <c:v>28.8</c:v>
                </c:pt>
                <c:pt idx="826">
                  <c:v>28.8</c:v>
                </c:pt>
                <c:pt idx="827">
                  <c:v>28.7</c:v>
                </c:pt>
                <c:pt idx="828">
                  <c:v>28.7</c:v>
                </c:pt>
                <c:pt idx="829">
                  <c:v>28.6</c:v>
                </c:pt>
                <c:pt idx="830">
                  <c:v>28.6</c:v>
                </c:pt>
                <c:pt idx="831">
                  <c:v>28.5</c:v>
                </c:pt>
                <c:pt idx="832">
                  <c:v>28.5</c:v>
                </c:pt>
                <c:pt idx="833">
                  <c:v>28.4</c:v>
                </c:pt>
                <c:pt idx="834">
                  <c:v>28.4</c:v>
                </c:pt>
                <c:pt idx="835">
                  <c:v>28.3</c:v>
                </c:pt>
                <c:pt idx="836">
                  <c:v>28.3</c:v>
                </c:pt>
                <c:pt idx="837">
                  <c:v>28.2</c:v>
                </c:pt>
                <c:pt idx="838">
                  <c:v>28.2</c:v>
                </c:pt>
                <c:pt idx="839">
                  <c:v>28.2</c:v>
                </c:pt>
                <c:pt idx="840">
                  <c:v>28.1</c:v>
                </c:pt>
                <c:pt idx="841">
                  <c:v>28.1</c:v>
                </c:pt>
                <c:pt idx="842">
                  <c:v>28</c:v>
                </c:pt>
                <c:pt idx="843">
                  <c:v>28</c:v>
                </c:pt>
                <c:pt idx="844">
                  <c:v>28</c:v>
                </c:pt>
                <c:pt idx="845">
                  <c:v>27.9</c:v>
                </c:pt>
                <c:pt idx="846">
                  <c:v>27.9</c:v>
                </c:pt>
                <c:pt idx="847">
                  <c:v>27.9</c:v>
                </c:pt>
                <c:pt idx="848">
                  <c:v>27.8</c:v>
                </c:pt>
                <c:pt idx="849">
                  <c:v>27.8</c:v>
                </c:pt>
                <c:pt idx="850">
                  <c:v>27.8</c:v>
                </c:pt>
                <c:pt idx="851">
                  <c:v>27.7</c:v>
                </c:pt>
                <c:pt idx="852">
                  <c:v>27.7</c:v>
                </c:pt>
                <c:pt idx="853">
                  <c:v>27.7</c:v>
                </c:pt>
                <c:pt idx="854">
                  <c:v>27.6</c:v>
                </c:pt>
                <c:pt idx="855">
                  <c:v>27.6</c:v>
                </c:pt>
                <c:pt idx="856">
                  <c:v>27.6</c:v>
                </c:pt>
                <c:pt idx="857">
                  <c:v>27.6</c:v>
                </c:pt>
                <c:pt idx="858">
                  <c:v>27.5</c:v>
                </c:pt>
                <c:pt idx="859">
                  <c:v>27.5</c:v>
                </c:pt>
                <c:pt idx="860">
                  <c:v>27.5</c:v>
                </c:pt>
                <c:pt idx="861">
                  <c:v>27.5</c:v>
                </c:pt>
                <c:pt idx="862">
                  <c:v>27.4</c:v>
                </c:pt>
                <c:pt idx="863">
                  <c:v>27.4</c:v>
                </c:pt>
                <c:pt idx="864">
                  <c:v>27.4</c:v>
                </c:pt>
                <c:pt idx="865">
                  <c:v>27.4</c:v>
                </c:pt>
                <c:pt idx="866">
                  <c:v>27.4</c:v>
                </c:pt>
                <c:pt idx="867">
                  <c:v>27.4</c:v>
                </c:pt>
                <c:pt idx="868">
                  <c:v>27.3</c:v>
                </c:pt>
                <c:pt idx="869">
                  <c:v>27.3</c:v>
                </c:pt>
                <c:pt idx="870">
                  <c:v>27.3</c:v>
                </c:pt>
                <c:pt idx="871">
                  <c:v>27.3</c:v>
                </c:pt>
                <c:pt idx="872">
                  <c:v>27.3</c:v>
                </c:pt>
                <c:pt idx="873">
                  <c:v>27.3</c:v>
                </c:pt>
                <c:pt idx="874">
                  <c:v>27.2</c:v>
                </c:pt>
                <c:pt idx="875">
                  <c:v>27.2</c:v>
                </c:pt>
                <c:pt idx="876">
                  <c:v>27.2</c:v>
                </c:pt>
                <c:pt idx="877">
                  <c:v>27.2</c:v>
                </c:pt>
                <c:pt idx="878">
                  <c:v>27.2</c:v>
                </c:pt>
                <c:pt idx="879">
                  <c:v>27.2</c:v>
                </c:pt>
                <c:pt idx="880">
                  <c:v>27.2</c:v>
                </c:pt>
                <c:pt idx="881">
                  <c:v>27.2</c:v>
                </c:pt>
                <c:pt idx="882">
                  <c:v>27.2</c:v>
                </c:pt>
                <c:pt idx="883">
                  <c:v>27.2</c:v>
                </c:pt>
                <c:pt idx="884">
                  <c:v>27.1</c:v>
                </c:pt>
                <c:pt idx="885">
                  <c:v>27.1</c:v>
                </c:pt>
                <c:pt idx="886">
                  <c:v>27.1</c:v>
                </c:pt>
                <c:pt idx="887">
                  <c:v>27.1</c:v>
                </c:pt>
                <c:pt idx="888">
                  <c:v>27.1</c:v>
                </c:pt>
                <c:pt idx="889">
                  <c:v>27.1</c:v>
                </c:pt>
                <c:pt idx="890">
                  <c:v>27.1</c:v>
                </c:pt>
                <c:pt idx="891">
                  <c:v>27.1</c:v>
                </c:pt>
                <c:pt idx="892">
                  <c:v>27.1</c:v>
                </c:pt>
                <c:pt idx="893">
                  <c:v>27.1</c:v>
                </c:pt>
                <c:pt idx="894">
                  <c:v>27.1</c:v>
                </c:pt>
                <c:pt idx="895">
                  <c:v>27.1</c:v>
                </c:pt>
                <c:pt idx="896">
                  <c:v>27.1</c:v>
                </c:pt>
                <c:pt idx="897">
                  <c:v>27.1</c:v>
                </c:pt>
                <c:pt idx="898">
                  <c:v>27.1</c:v>
                </c:pt>
                <c:pt idx="899">
                  <c:v>27.1</c:v>
                </c:pt>
                <c:pt idx="900">
                  <c:v>27.1</c:v>
                </c:pt>
                <c:pt idx="901">
                  <c:v>27.1</c:v>
                </c:pt>
                <c:pt idx="902">
                  <c:v>27.1</c:v>
                </c:pt>
                <c:pt idx="903">
                  <c:v>27.1</c:v>
                </c:pt>
                <c:pt idx="904">
                  <c:v>27.1</c:v>
                </c:pt>
                <c:pt idx="905">
                  <c:v>27.1</c:v>
                </c:pt>
                <c:pt idx="906">
                  <c:v>27.1</c:v>
                </c:pt>
                <c:pt idx="907">
                  <c:v>27.1</c:v>
                </c:pt>
                <c:pt idx="908">
                  <c:v>27.1</c:v>
                </c:pt>
                <c:pt idx="909">
                  <c:v>27.1</c:v>
                </c:pt>
                <c:pt idx="910">
                  <c:v>27.1</c:v>
                </c:pt>
                <c:pt idx="911">
                  <c:v>27.2</c:v>
                </c:pt>
                <c:pt idx="912">
                  <c:v>27.2</c:v>
                </c:pt>
                <c:pt idx="913">
                  <c:v>27.2</c:v>
                </c:pt>
                <c:pt idx="914">
                  <c:v>27.2</c:v>
                </c:pt>
                <c:pt idx="915">
                  <c:v>27.2</c:v>
                </c:pt>
                <c:pt idx="916">
                  <c:v>27.2</c:v>
                </c:pt>
                <c:pt idx="917">
                  <c:v>27.2</c:v>
                </c:pt>
                <c:pt idx="918">
                  <c:v>27.2</c:v>
                </c:pt>
                <c:pt idx="919">
                  <c:v>27.2</c:v>
                </c:pt>
                <c:pt idx="920">
                  <c:v>27.2</c:v>
                </c:pt>
                <c:pt idx="921">
                  <c:v>27.2</c:v>
                </c:pt>
                <c:pt idx="922">
                  <c:v>27.3</c:v>
                </c:pt>
                <c:pt idx="923">
                  <c:v>27.3</c:v>
                </c:pt>
                <c:pt idx="924">
                  <c:v>27.3</c:v>
                </c:pt>
                <c:pt idx="925">
                  <c:v>27.3</c:v>
                </c:pt>
                <c:pt idx="926">
                  <c:v>27.3</c:v>
                </c:pt>
                <c:pt idx="927">
                  <c:v>27.3</c:v>
                </c:pt>
                <c:pt idx="928">
                  <c:v>27.3</c:v>
                </c:pt>
                <c:pt idx="929">
                  <c:v>27.4</c:v>
                </c:pt>
                <c:pt idx="930">
                  <c:v>27.4</c:v>
                </c:pt>
                <c:pt idx="931">
                  <c:v>27.4</c:v>
                </c:pt>
                <c:pt idx="932">
                  <c:v>27.4</c:v>
                </c:pt>
                <c:pt idx="933">
                  <c:v>27.4</c:v>
                </c:pt>
                <c:pt idx="934">
                  <c:v>27.4</c:v>
                </c:pt>
                <c:pt idx="935">
                  <c:v>27.5</c:v>
                </c:pt>
                <c:pt idx="936">
                  <c:v>27.5</c:v>
                </c:pt>
                <c:pt idx="937">
                  <c:v>27.5</c:v>
                </c:pt>
                <c:pt idx="938">
                  <c:v>27.5</c:v>
                </c:pt>
                <c:pt idx="939">
                  <c:v>27.5</c:v>
                </c:pt>
                <c:pt idx="940">
                  <c:v>27.6</c:v>
                </c:pt>
                <c:pt idx="941">
                  <c:v>27.6</c:v>
                </c:pt>
                <c:pt idx="942">
                  <c:v>27.6</c:v>
                </c:pt>
                <c:pt idx="943">
                  <c:v>27.6</c:v>
                </c:pt>
                <c:pt idx="944">
                  <c:v>27.6</c:v>
                </c:pt>
                <c:pt idx="945">
                  <c:v>27.7</c:v>
                </c:pt>
                <c:pt idx="946">
                  <c:v>27.7</c:v>
                </c:pt>
                <c:pt idx="947">
                  <c:v>27.7</c:v>
                </c:pt>
                <c:pt idx="948">
                  <c:v>27.7</c:v>
                </c:pt>
                <c:pt idx="949">
                  <c:v>27.8</c:v>
                </c:pt>
                <c:pt idx="950">
                  <c:v>27.8</c:v>
                </c:pt>
                <c:pt idx="951">
                  <c:v>27.8</c:v>
                </c:pt>
                <c:pt idx="952">
                  <c:v>27.8</c:v>
                </c:pt>
                <c:pt idx="953">
                  <c:v>27.9</c:v>
                </c:pt>
                <c:pt idx="954">
                  <c:v>27.9</c:v>
                </c:pt>
                <c:pt idx="955">
                  <c:v>27.9</c:v>
                </c:pt>
                <c:pt idx="956">
                  <c:v>27.9</c:v>
                </c:pt>
                <c:pt idx="957">
                  <c:v>28</c:v>
                </c:pt>
                <c:pt idx="958">
                  <c:v>28</c:v>
                </c:pt>
                <c:pt idx="959">
                  <c:v>28</c:v>
                </c:pt>
                <c:pt idx="960">
                  <c:v>28.1</c:v>
                </c:pt>
                <c:pt idx="961">
                  <c:v>28.1</c:v>
                </c:pt>
                <c:pt idx="962">
                  <c:v>28.1</c:v>
                </c:pt>
                <c:pt idx="963">
                  <c:v>28.2</c:v>
                </c:pt>
                <c:pt idx="964">
                  <c:v>28.2</c:v>
                </c:pt>
                <c:pt idx="965">
                  <c:v>28.2</c:v>
                </c:pt>
                <c:pt idx="966">
                  <c:v>28.3</c:v>
                </c:pt>
                <c:pt idx="967">
                  <c:v>28.3</c:v>
                </c:pt>
                <c:pt idx="968">
                  <c:v>28.3</c:v>
                </c:pt>
                <c:pt idx="969">
                  <c:v>28.4</c:v>
                </c:pt>
                <c:pt idx="970">
                  <c:v>28.4</c:v>
                </c:pt>
                <c:pt idx="971">
                  <c:v>28.4</c:v>
                </c:pt>
                <c:pt idx="972">
                  <c:v>28.5</c:v>
                </c:pt>
                <c:pt idx="973">
                  <c:v>28.5</c:v>
                </c:pt>
                <c:pt idx="974">
                  <c:v>28.5</c:v>
                </c:pt>
                <c:pt idx="975">
                  <c:v>28.6</c:v>
                </c:pt>
                <c:pt idx="976">
                  <c:v>28.6</c:v>
                </c:pt>
                <c:pt idx="977">
                  <c:v>28.6</c:v>
                </c:pt>
                <c:pt idx="978">
                  <c:v>28.7</c:v>
                </c:pt>
                <c:pt idx="979">
                  <c:v>28.7</c:v>
                </c:pt>
                <c:pt idx="980">
                  <c:v>28.8</c:v>
                </c:pt>
                <c:pt idx="981">
                  <c:v>28.8</c:v>
                </c:pt>
                <c:pt idx="982">
                  <c:v>28.9</c:v>
                </c:pt>
                <c:pt idx="983">
                  <c:v>28.9</c:v>
                </c:pt>
                <c:pt idx="984">
                  <c:v>28.9</c:v>
                </c:pt>
                <c:pt idx="985">
                  <c:v>29</c:v>
                </c:pt>
                <c:pt idx="986">
                  <c:v>29</c:v>
                </c:pt>
                <c:pt idx="987">
                  <c:v>29.1</c:v>
                </c:pt>
                <c:pt idx="988">
                  <c:v>29.1</c:v>
                </c:pt>
                <c:pt idx="989">
                  <c:v>29.2</c:v>
                </c:pt>
                <c:pt idx="990">
                  <c:v>29.2</c:v>
                </c:pt>
                <c:pt idx="991">
                  <c:v>29.3</c:v>
                </c:pt>
                <c:pt idx="992">
                  <c:v>29.3</c:v>
                </c:pt>
                <c:pt idx="993">
                  <c:v>29.3</c:v>
                </c:pt>
                <c:pt idx="994">
                  <c:v>29.4</c:v>
                </c:pt>
                <c:pt idx="995">
                  <c:v>29.4</c:v>
                </c:pt>
                <c:pt idx="996">
                  <c:v>29.5</c:v>
                </c:pt>
                <c:pt idx="997">
                  <c:v>29.5</c:v>
                </c:pt>
                <c:pt idx="998">
                  <c:v>29.6</c:v>
                </c:pt>
                <c:pt idx="999">
                  <c:v>29.6</c:v>
                </c:pt>
                <c:pt idx="1000">
                  <c:v>29.7</c:v>
                </c:pt>
                <c:pt idx="1001">
                  <c:v>29.8</c:v>
                </c:pt>
                <c:pt idx="1002">
                  <c:v>29.8</c:v>
                </c:pt>
                <c:pt idx="1003">
                  <c:v>29.9</c:v>
                </c:pt>
                <c:pt idx="1004">
                  <c:v>29.9</c:v>
                </c:pt>
                <c:pt idx="1005">
                  <c:v>30</c:v>
                </c:pt>
                <c:pt idx="1006">
                  <c:v>30</c:v>
                </c:pt>
                <c:pt idx="1007">
                  <c:v>30.1</c:v>
                </c:pt>
                <c:pt idx="1008">
                  <c:v>30.2</c:v>
                </c:pt>
                <c:pt idx="1009">
                  <c:v>30.2</c:v>
                </c:pt>
                <c:pt idx="1010">
                  <c:v>30.3</c:v>
                </c:pt>
                <c:pt idx="1011">
                  <c:v>30.3</c:v>
                </c:pt>
                <c:pt idx="1012">
                  <c:v>30.4</c:v>
                </c:pt>
                <c:pt idx="1013">
                  <c:v>30.5</c:v>
                </c:pt>
                <c:pt idx="1014">
                  <c:v>30.5</c:v>
                </c:pt>
                <c:pt idx="1015">
                  <c:v>30.6</c:v>
                </c:pt>
                <c:pt idx="1016">
                  <c:v>30.7</c:v>
                </c:pt>
                <c:pt idx="1017">
                  <c:v>30.7</c:v>
                </c:pt>
                <c:pt idx="1018">
                  <c:v>30.8</c:v>
                </c:pt>
                <c:pt idx="1019">
                  <c:v>30.9</c:v>
                </c:pt>
                <c:pt idx="1020">
                  <c:v>30.9</c:v>
                </c:pt>
                <c:pt idx="1021">
                  <c:v>31</c:v>
                </c:pt>
                <c:pt idx="1022">
                  <c:v>31.1</c:v>
                </c:pt>
                <c:pt idx="1023">
                  <c:v>31.2</c:v>
                </c:pt>
                <c:pt idx="1024">
                  <c:v>31.2</c:v>
                </c:pt>
                <c:pt idx="1025">
                  <c:v>31.3</c:v>
                </c:pt>
                <c:pt idx="1026">
                  <c:v>31.4</c:v>
                </c:pt>
                <c:pt idx="1027">
                  <c:v>31.5</c:v>
                </c:pt>
                <c:pt idx="1028">
                  <c:v>31.5</c:v>
                </c:pt>
                <c:pt idx="1029">
                  <c:v>31.6</c:v>
                </c:pt>
                <c:pt idx="1030">
                  <c:v>31.7</c:v>
                </c:pt>
                <c:pt idx="1031">
                  <c:v>31.8</c:v>
                </c:pt>
                <c:pt idx="1032">
                  <c:v>31.9</c:v>
                </c:pt>
                <c:pt idx="1033">
                  <c:v>32</c:v>
                </c:pt>
                <c:pt idx="1034">
                  <c:v>32</c:v>
                </c:pt>
                <c:pt idx="1035">
                  <c:v>32.1</c:v>
                </c:pt>
                <c:pt idx="1036">
                  <c:v>32.200000000000003</c:v>
                </c:pt>
                <c:pt idx="1037">
                  <c:v>32.299999999999997</c:v>
                </c:pt>
                <c:pt idx="1038">
                  <c:v>32.4</c:v>
                </c:pt>
                <c:pt idx="1039">
                  <c:v>32.5</c:v>
                </c:pt>
                <c:pt idx="1040">
                  <c:v>32.6</c:v>
                </c:pt>
                <c:pt idx="1041">
                  <c:v>32.700000000000003</c:v>
                </c:pt>
                <c:pt idx="1042">
                  <c:v>32.799999999999997</c:v>
                </c:pt>
                <c:pt idx="1043">
                  <c:v>32.9</c:v>
                </c:pt>
                <c:pt idx="1044">
                  <c:v>33</c:v>
                </c:pt>
                <c:pt idx="1045">
                  <c:v>33.1</c:v>
                </c:pt>
                <c:pt idx="1046">
                  <c:v>33.200000000000003</c:v>
                </c:pt>
                <c:pt idx="1047">
                  <c:v>33.299999999999997</c:v>
                </c:pt>
                <c:pt idx="1048">
                  <c:v>33.4</c:v>
                </c:pt>
                <c:pt idx="1049">
                  <c:v>33.6</c:v>
                </c:pt>
                <c:pt idx="1050">
                  <c:v>33.700000000000003</c:v>
                </c:pt>
                <c:pt idx="1051">
                  <c:v>33.799999999999997</c:v>
                </c:pt>
                <c:pt idx="1052">
                  <c:v>33.9</c:v>
                </c:pt>
                <c:pt idx="1053">
                  <c:v>34</c:v>
                </c:pt>
                <c:pt idx="1054">
                  <c:v>34.200000000000003</c:v>
                </c:pt>
                <c:pt idx="1055">
                  <c:v>34.299999999999997</c:v>
                </c:pt>
                <c:pt idx="1056">
                  <c:v>34.4</c:v>
                </c:pt>
                <c:pt idx="1057">
                  <c:v>34.6</c:v>
                </c:pt>
                <c:pt idx="1058">
                  <c:v>34.700000000000003</c:v>
                </c:pt>
                <c:pt idx="1059">
                  <c:v>34.799999999999997</c:v>
                </c:pt>
                <c:pt idx="1060">
                  <c:v>35</c:v>
                </c:pt>
                <c:pt idx="1061">
                  <c:v>35.1</c:v>
                </c:pt>
                <c:pt idx="1062">
                  <c:v>35.299999999999997</c:v>
                </c:pt>
                <c:pt idx="1063">
                  <c:v>35.4</c:v>
                </c:pt>
                <c:pt idx="1064">
                  <c:v>35.6</c:v>
                </c:pt>
                <c:pt idx="1065">
                  <c:v>35.700000000000003</c:v>
                </c:pt>
                <c:pt idx="1066">
                  <c:v>35.9</c:v>
                </c:pt>
                <c:pt idx="1067">
                  <c:v>36</c:v>
                </c:pt>
                <c:pt idx="1068">
                  <c:v>36.200000000000003</c:v>
                </c:pt>
                <c:pt idx="1069">
                  <c:v>36.4</c:v>
                </c:pt>
                <c:pt idx="1070">
                  <c:v>36.6</c:v>
                </c:pt>
                <c:pt idx="1071">
                  <c:v>36.700000000000003</c:v>
                </c:pt>
                <c:pt idx="1072">
                  <c:v>36.9</c:v>
                </c:pt>
                <c:pt idx="1073">
                  <c:v>37.1</c:v>
                </c:pt>
                <c:pt idx="1074">
                  <c:v>37.299999999999997</c:v>
                </c:pt>
                <c:pt idx="1075">
                  <c:v>37.5</c:v>
                </c:pt>
                <c:pt idx="1076">
                  <c:v>37.700000000000003</c:v>
                </c:pt>
                <c:pt idx="1077">
                  <c:v>37.9</c:v>
                </c:pt>
                <c:pt idx="1078">
                  <c:v>38.1</c:v>
                </c:pt>
                <c:pt idx="1079">
                  <c:v>38.4</c:v>
                </c:pt>
                <c:pt idx="1080">
                  <c:v>38.6</c:v>
                </c:pt>
                <c:pt idx="1081">
                  <c:v>38.799999999999997</c:v>
                </c:pt>
                <c:pt idx="1082">
                  <c:v>39</c:v>
                </c:pt>
                <c:pt idx="1083">
                  <c:v>39.299999999999997</c:v>
                </c:pt>
                <c:pt idx="1084">
                  <c:v>39.5</c:v>
                </c:pt>
                <c:pt idx="1085">
                  <c:v>39.799999999999997</c:v>
                </c:pt>
                <c:pt idx="1086">
                  <c:v>40.1</c:v>
                </c:pt>
                <c:pt idx="1087">
                  <c:v>40.299999999999997</c:v>
                </c:pt>
                <c:pt idx="1088">
                  <c:v>40.6</c:v>
                </c:pt>
                <c:pt idx="1089">
                  <c:v>40.9</c:v>
                </c:pt>
                <c:pt idx="1090">
                  <c:v>41.2</c:v>
                </c:pt>
                <c:pt idx="1091">
                  <c:v>41.5</c:v>
                </c:pt>
                <c:pt idx="1092">
                  <c:v>41.8</c:v>
                </c:pt>
                <c:pt idx="1093">
                  <c:v>42.1</c:v>
                </c:pt>
                <c:pt idx="1094">
                  <c:v>42.5</c:v>
                </c:pt>
                <c:pt idx="1095">
                  <c:v>42.8</c:v>
                </c:pt>
                <c:pt idx="1096">
                  <c:v>43.2</c:v>
                </c:pt>
                <c:pt idx="1097">
                  <c:v>43.5</c:v>
                </c:pt>
                <c:pt idx="1098">
                  <c:v>43.9</c:v>
                </c:pt>
                <c:pt idx="1099">
                  <c:v>44.3</c:v>
                </c:pt>
                <c:pt idx="1100">
                  <c:v>44.7</c:v>
                </c:pt>
                <c:pt idx="1101">
                  <c:v>45.1</c:v>
                </c:pt>
                <c:pt idx="1102">
                  <c:v>45.6</c:v>
                </c:pt>
                <c:pt idx="1103">
                  <c:v>46</c:v>
                </c:pt>
                <c:pt idx="1104">
                  <c:v>46.5</c:v>
                </c:pt>
                <c:pt idx="1105">
                  <c:v>47</c:v>
                </c:pt>
                <c:pt idx="1106">
                  <c:v>47.5</c:v>
                </c:pt>
                <c:pt idx="1107">
                  <c:v>48</c:v>
                </c:pt>
                <c:pt idx="1108">
                  <c:v>48.5</c:v>
                </c:pt>
                <c:pt idx="1109">
                  <c:v>49.1</c:v>
                </c:pt>
                <c:pt idx="1110">
                  <c:v>49.7</c:v>
                </c:pt>
                <c:pt idx="1111">
                  <c:v>50.3</c:v>
                </c:pt>
                <c:pt idx="1112">
                  <c:v>50.9</c:v>
                </c:pt>
                <c:pt idx="1113">
                  <c:v>51.5</c:v>
                </c:pt>
                <c:pt idx="1114">
                  <c:v>52.2</c:v>
                </c:pt>
                <c:pt idx="1115">
                  <c:v>52.9</c:v>
                </c:pt>
                <c:pt idx="1116">
                  <c:v>53.7</c:v>
                </c:pt>
                <c:pt idx="1117">
                  <c:v>54.4</c:v>
                </c:pt>
                <c:pt idx="1118">
                  <c:v>55.2</c:v>
                </c:pt>
                <c:pt idx="1119">
                  <c:v>56.1</c:v>
                </c:pt>
                <c:pt idx="1120">
                  <c:v>56.9</c:v>
                </c:pt>
                <c:pt idx="1121">
                  <c:v>57.9</c:v>
                </c:pt>
                <c:pt idx="1122">
                  <c:v>58.8</c:v>
                </c:pt>
                <c:pt idx="1123">
                  <c:v>59.8</c:v>
                </c:pt>
                <c:pt idx="1124">
                  <c:v>60.9</c:v>
                </c:pt>
                <c:pt idx="1125">
                  <c:v>62</c:v>
                </c:pt>
                <c:pt idx="1126">
                  <c:v>63.1</c:v>
                </c:pt>
                <c:pt idx="1127">
                  <c:v>64.400000000000006</c:v>
                </c:pt>
                <c:pt idx="1128">
                  <c:v>65.599999999999994</c:v>
                </c:pt>
                <c:pt idx="1129">
                  <c:v>67</c:v>
                </c:pt>
                <c:pt idx="1130">
                  <c:v>68.400000000000006</c:v>
                </c:pt>
                <c:pt idx="1131">
                  <c:v>69.900000000000006</c:v>
                </c:pt>
                <c:pt idx="1132">
                  <c:v>71.400000000000006</c:v>
                </c:pt>
                <c:pt idx="1133">
                  <c:v>73.099999999999994</c:v>
                </c:pt>
                <c:pt idx="1134">
                  <c:v>74.8</c:v>
                </c:pt>
                <c:pt idx="1135">
                  <c:v>76.7</c:v>
                </c:pt>
                <c:pt idx="1136">
                  <c:v>78.599999999999994</c:v>
                </c:pt>
                <c:pt idx="1137">
                  <c:v>80.7</c:v>
                </c:pt>
                <c:pt idx="1138">
                  <c:v>82.9</c:v>
                </c:pt>
                <c:pt idx="1139">
                  <c:v>85.2</c:v>
                </c:pt>
                <c:pt idx="1140">
                  <c:v>87.7</c:v>
                </c:pt>
                <c:pt idx="1141">
                  <c:v>90.3</c:v>
                </c:pt>
                <c:pt idx="1142">
                  <c:v>93</c:v>
                </c:pt>
                <c:pt idx="1143">
                  <c:v>96</c:v>
                </c:pt>
                <c:pt idx="1144">
                  <c:v>99.1</c:v>
                </c:pt>
                <c:pt idx="1145">
                  <c:v>102.5</c:v>
                </c:pt>
                <c:pt idx="1146">
                  <c:v>106</c:v>
                </c:pt>
                <c:pt idx="1147">
                  <c:v>109.8</c:v>
                </c:pt>
                <c:pt idx="1148">
                  <c:v>113.8</c:v>
                </c:pt>
                <c:pt idx="1149">
                  <c:v>118.1</c:v>
                </c:pt>
                <c:pt idx="1150">
                  <c:v>122.6</c:v>
                </c:pt>
                <c:pt idx="1151">
                  <c:v>127.5</c:v>
                </c:pt>
                <c:pt idx="1152">
                  <c:v>132.69999999999999</c:v>
                </c:pt>
                <c:pt idx="1153">
                  <c:v>138.19999999999999</c:v>
                </c:pt>
                <c:pt idx="1154">
                  <c:v>144</c:v>
                </c:pt>
                <c:pt idx="1155">
                  <c:v>150.19999999999999</c:v>
                </c:pt>
                <c:pt idx="1156">
                  <c:v>156.69999999999999</c:v>
                </c:pt>
                <c:pt idx="1157">
                  <c:v>163.6</c:v>
                </c:pt>
                <c:pt idx="1158">
                  <c:v>170.9</c:v>
                </c:pt>
                <c:pt idx="1159">
                  <c:v>178.5</c:v>
                </c:pt>
                <c:pt idx="1160">
                  <c:v>186.4</c:v>
                </c:pt>
                <c:pt idx="1161">
                  <c:v>194.5</c:v>
                </c:pt>
                <c:pt idx="1162">
                  <c:v>202.9</c:v>
                </c:pt>
                <c:pt idx="1163">
                  <c:v>211.3</c:v>
                </c:pt>
                <c:pt idx="1164">
                  <c:v>219.6</c:v>
                </c:pt>
                <c:pt idx="1165">
                  <c:v>227.8</c:v>
                </c:pt>
                <c:pt idx="1166">
                  <c:v>235.6</c:v>
                </c:pt>
                <c:pt idx="1167">
                  <c:v>242.9</c:v>
                </c:pt>
                <c:pt idx="1168">
                  <c:v>249.5</c:v>
                </c:pt>
                <c:pt idx="1169">
                  <c:v>255.2</c:v>
                </c:pt>
                <c:pt idx="1170">
                  <c:v>259.8</c:v>
                </c:pt>
                <c:pt idx="1171">
                  <c:v>263.5</c:v>
                </c:pt>
                <c:pt idx="1172">
                  <c:v>266.2</c:v>
                </c:pt>
                <c:pt idx="1173">
                  <c:v>268</c:v>
                </c:pt>
                <c:pt idx="1174">
                  <c:v>269.2</c:v>
                </c:pt>
                <c:pt idx="1175">
                  <c:v>269.89999999999998</c:v>
                </c:pt>
                <c:pt idx="1176">
                  <c:v>270.39999999999998</c:v>
                </c:pt>
                <c:pt idx="1177">
                  <c:v>270.60000000000002</c:v>
                </c:pt>
                <c:pt idx="1178">
                  <c:v>270.60000000000002</c:v>
                </c:pt>
                <c:pt idx="1179">
                  <c:v>270.39999999999998</c:v>
                </c:pt>
                <c:pt idx="1180">
                  <c:v>270</c:v>
                </c:pt>
                <c:pt idx="1181">
                  <c:v>269.2</c:v>
                </c:pt>
                <c:pt idx="1182">
                  <c:v>268</c:v>
                </c:pt>
                <c:pt idx="1183">
                  <c:v>266.2</c:v>
                </c:pt>
                <c:pt idx="1184">
                  <c:v>263.60000000000002</c:v>
                </c:pt>
                <c:pt idx="1185">
                  <c:v>260</c:v>
                </c:pt>
                <c:pt idx="1186">
                  <c:v>255.4</c:v>
                </c:pt>
                <c:pt idx="1187">
                  <c:v>249.8</c:v>
                </c:pt>
                <c:pt idx="1188">
                  <c:v>243.3</c:v>
                </c:pt>
                <c:pt idx="1189">
                  <c:v>236.1</c:v>
                </c:pt>
                <c:pt idx="1190">
                  <c:v>228.4</c:v>
                </c:pt>
              </c:numCache>
            </c:numRef>
          </c:yVal>
          <c:smooth val="1"/>
          <c:extLst>
            <c:ext xmlns:c16="http://schemas.microsoft.com/office/drawing/2014/chart" uri="{C3380CC4-5D6E-409C-BE32-E72D297353CC}">
              <c16:uniqueId val="{00000004-F2B3-4505-9E8E-587A0744C04C}"/>
            </c:ext>
          </c:extLst>
        </c:ser>
        <c:ser>
          <c:idx val="5"/>
          <c:order val="5"/>
          <c:tx>
            <c:strRef>
              <c:f>'Tsky Data'!$G$5</c:f>
              <c:strCache>
                <c:ptCount val="1"/>
                <c:pt idx="0">
                  <c:v>13mm</c:v>
                </c:pt>
              </c:strCache>
            </c:strRef>
          </c:tx>
          <c:marker>
            <c:symbol val="none"/>
          </c:marker>
          <c:xVal>
            <c:numRef>
              <c:f>'Tsky Data'!$A$6:$A$1196</c:f>
              <c:numCache>
                <c:formatCode>General</c:formatCode>
                <c:ptCount val="1191"/>
                <c:pt idx="0" formatCode="0.0">
                  <c:v>1</c:v>
                </c:pt>
                <c:pt idx="1">
                  <c:v>1.1000000000000001</c:v>
                </c:pt>
                <c:pt idx="2" formatCode="0.0">
                  <c:v>1.2000000000000002</c:v>
                </c:pt>
                <c:pt idx="3" formatCode="0.0">
                  <c:v>1.3000000000000003</c:v>
                </c:pt>
                <c:pt idx="4" formatCode="0.0">
                  <c:v>1.4000000000000004</c:v>
                </c:pt>
                <c:pt idx="5" formatCode="0.0">
                  <c:v>1.5000000000000004</c:v>
                </c:pt>
                <c:pt idx="6" formatCode="0.0">
                  <c:v>1.6000000000000005</c:v>
                </c:pt>
                <c:pt idx="7" formatCode="0.0">
                  <c:v>1.7000000000000006</c:v>
                </c:pt>
                <c:pt idx="8" formatCode="0.0">
                  <c:v>1.8000000000000007</c:v>
                </c:pt>
                <c:pt idx="9" formatCode="0.0">
                  <c:v>1.9000000000000008</c:v>
                </c:pt>
                <c:pt idx="10" formatCode="0.0">
                  <c:v>2.0000000000000009</c:v>
                </c:pt>
                <c:pt idx="11">
                  <c:v>2.100000000000001</c:v>
                </c:pt>
                <c:pt idx="12" formatCode="0.0">
                  <c:v>2.2000000000000011</c:v>
                </c:pt>
                <c:pt idx="13" formatCode="0.0">
                  <c:v>2.3000000000000012</c:v>
                </c:pt>
                <c:pt idx="14" formatCode="0.0">
                  <c:v>2.4000000000000012</c:v>
                </c:pt>
                <c:pt idx="15" formatCode="0.0">
                  <c:v>2.5000000000000013</c:v>
                </c:pt>
                <c:pt idx="16" formatCode="0.0">
                  <c:v>2.6000000000000014</c:v>
                </c:pt>
                <c:pt idx="17" formatCode="0.0">
                  <c:v>2.7000000000000015</c:v>
                </c:pt>
                <c:pt idx="18" formatCode="0.0">
                  <c:v>2.8000000000000016</c:v>
                </c:pt>
                <c:pt idx="19" formatCode="0.0">
                  <c:v>2.9000000000000017</c:v>
                </c:pt>
                <c:pt idx="20" formatCode="0.0">
                  <c:v>3.0000000000000018</c:v>
                </c:pt>
                <c:pt idx="21" formatCode="0.0">
                  <c:v>3.1000000000000019</c:v>
                </c:pt>
                <c:pt idx="22" formatCode="0.0">
                  <c:v>3.200000000000002</c:v>
                </c:pt>
                <c:pt idx="23" formatCode="0.0">
                  <c:v>3.300000000000002</c:v>
                </c:pt>
                <c:pt idx="24" formatCode="0.0">
                  <c:v>3.4000000000000021</c:v>
                </c:pt>
                <c:pt idx="25" formatCode="0.0">
                  <c:v>3.5000000000000022</c:v>
                </c:pt>
                <c:pt idx="26" formatCode="0.0">
                  <c:v>3.6000000000000023</c:v>
                </c:pt>
                <c:pt idx="27" formatCode="0.0">
                  <c:v>3.7000000000000024</c:v>
                </c:pt>
                <c:pt idx="28" formatCode="0.0">
                  <c:v>3.8000000000000025</c:v>
                </c:pt>
                <c:pt idx="29" formatCode="0.0">
                  <c:v>3.9000000000000026</c:v>
                </c:pt>
                <c:pt idx="30" formatCode="0.0">
                  <c:v>4.0000000000000027</c:v>
                </c:pt>
                <c:pt idx="31" formatCode="0.0">
                  <c:v>4.1000000000000023</c:v>
                </c:pt>
                <c:pt idx="32" formatCode="0.0">
                  <c:v>4.200000000000002</c:v>
                </c:pt>
                <c:pt idx="33" formatCode="0.0">
                  <c:v>4.3000000000000016</c:v>
                </c:pt>
                <c:pt idx="34" formatCode="0.0">
                  <c:v>4.4000000000000012</c:v>
                </c:pt>
                <c:pt idx="35" formatCode="0.0">
                  <c:v>4.5000000000000009</c:v>
                </c:pt>
                <c:pt idx="36" formatCode="0.0">
                  <c:v>4.6000000000000005</c:v>
                </c:pt>
                <c:pt idx="37" formatCode="0.0">
                  <c:v>4.7</c:v>
                </c:pt>
                <c:pt idx="38" formatCode="0.0">
                  <c:v>4.8</c:v>
                </c:pt>
                <c:pt idx="39" formatCode="0.0">
                  <c:v>4.8999999999999995</c:v>
                </c:pt>
                <c:pt idx="40" formatCode="0.0">
                  <c:v>4.9999999999999991</c:v>
                </c:pt>
                <c:pt idx="41" formatCode="0.0">
                  <c:v>5.0999999999999988</c:v>
                </c:pt>
                <c:pt idx="42" formatCode="0.0">
                  <c:v>5.1999999999999984</c:v>
                </c:pt>
                <c:pt idx="43" formatCode="0.0">
                  <c:v>5.299999999999998</c:v>
                </c:pt>
                <c:pt idx="44" formatCode="0.0">
                  <c:v>5.3999999999999977</c:v>
                </c:pt>
                <c:pt idx="45" formatCode="0.0">
                  <c:v>5.4999999999999973</c:v>
                </c:pt>
                <c:pt idx="46" formatCode="0.0">
                  <c:v>5.599999999999997</c:v>
                </c:pt>
                <c:pt idx="47" formatCode="0.0">
                  <c:v>5.6999999999999966</c:v>
                </c:pt>
                <c:pt idx="48" formatCode="0.0">
                  <c:v>5.7999999999999963</c:v>
                </c:pt>
                <c:pt idx="49" formatCode="0.0">
                  <c:v>5.8999999999999959</c:v>
                </c:pt>
                <c:pt idx="50" formatCode="0.0">
                  <c:v>5.9999999999999956</c:v>
                </c:pt>
                <c:pt idx="51" formatCode="0.0">
                  <c:v>6.0999999999999952</c:v>
                </c:pt>
                <c:pt idx="52" formatCode="0.0">
                  <c:v>6.1999999999999948</c:v>
                </c:pt>
                <c:pt idx="53" formatCode="0.0">
                  <c:v>6.2999999999999945</c:v>
                </c:pt>
                <c:pt idx="54" formatCode="0.0">
                  <c:v>6.3999999999999941</c:v>
                </c:pt>
                <c:pt idx="55" formatCode="0.0">
                  <c:v>6.4999999999999938</c:v>
                </c:pt>
                <c:pt idx="56" formatCode="0.0">
                  <c:v>6.5999999999999934</c:v>
                </c:pt>
                <c:pt idx="57" formatCode="0.0">
                  <c:v>6.6999999999999931</c:v>
                </c:pt>
                <c:pt idx="58" formatCode="0.0">
                  <c:v>6.7999999999999927</c:v>
                </c:pt>
                <c:pt idx="59" formatCode="0.0">
                  <c:v>6.8999999999999924</c:v>
                </c:pt>
                <c:pt idx="60" formatCode="0.0">
                  <c:v>6.999999999999992</c:v>
                </c:pt>
                <c:pt idx="61" formatCode="0.0">
                  <c:v>7.0999999999999917</c:v>
                </c:pt>
                <c:pt idx="62" formatCode="0.0">
                  <c:v>7.1999999999999913</c:v>
                </c:pt>
                <c:pt idx="63" formatCode="0.0">
                  <c:v>7.2999999999999909</c:v>
                </c:pt>
                <c:pt idx="64" formatCode="0.0">
                  <c:v>7.3999999999999906</c:v>
                </c:pt>
                <c:pt idx="65" formatCode="0.0">
                  <c:v>7.4999999999999902</c:v>
                </c:pt>
                <c:pt idx="66" formatCode="0.0">
                  <c:v>7.5999999999999899</c:v>
                </c:pt>
                <c:pt idx="67" formatCode="0.0">
                  <c:v>7.6999999999999895</c:v>
                </c:pt>
                <c:pt idx="68" formatCode="0.0">
                  <c:v>7.7999999999999892</c:v>
                </c:pt>
                <c:pt idx="69" formatCode="0.0">
                  <c:v>7.8999999999999888</c:v>
                </c:pt>
                <c:pt idx="70" formatCode="0.0">
                  <c:v>7.9999999999999885</c:v>
                </c:pt>
                <c:pt idx="71" formatCode="0.0">
                  <c:v>8.099999999999989</c:v>
                </c:pt>
                <c:pt idx="72" formatCode="0.0">
                  <c:v>8.1999999999999886</c:v>
                </c:pt>
                <c:pt idx="73" formatCode="0.0">
                  <c:v>8.2999999999999883</c:v>
                </c:pt>
                <c:pt idx="74" formatCode="0.0">
                  <c:v>8.3999999999999879</c:v>
                </c:pt>
                <c:pt idx="75" formatCode="0.0">
                  <c:v>8.4999999999999876</c:v>
                </c:pt>
                <c:pt idx="76" formatCode="0.0">
                  <c:v>8.5999999999999872</c:v>
                </c:pt>
                <c:pt idx="77" formatCode="0.0">
                  <c:v>8.6999999999999869</c:v>
                </c:pt>
                <c:pt idx="78" formatCode="0.0">
                  <c:v>8.7999999999999865</c:v>
                </c:pt>
                <c:pt idx="79" formatCode="0.0">
                  <c:v>8.8999999999999861</c:v>
                </c:pt>
                <c:pt idx="80" formatCode="0.0">
                  <c:v>8.9999999999999858</c:v>
                </c:pt>
                <c:pt idx="81" formatCode="0.0">
                  <c:v>9.0999999999999854</c:v>
                </c:pt>
                <c:pt idx="82" formatCode="0.0">
                  <c:v>9.1999999999999851</c:v>
                </c:pt>
                <c:pt idx="83" formatCode="0.0">
                  <c:v>9.2999999999999847</c:v>
                </c:pt>
                <c:pt idx="84" formatCode="0.0">
                  <c:v>9.3999999999999844</c:v>
                </c:pt>
                <c:pt idx="85" formatCode="0.0">
                  <c:v>9.499999999999984</c:v>
                </c:pt>
                <c:pt idx="86" formatCode="0.0">
                  <c:v>9.5999999999999837</c:v>
                </c:pt>
                <c:pt idx="87" formatCode="0.0">
                  <c:v>9.6999999999999833</c:v>
                </c:pt>
                <c:pt idx="88" formatCode="0.0">
                  <c:v>9.7999999999999829</c:v>
                </c:pt>
                <c:pt idx="89" formatCode="0.0">
                  <c:v>9.8999999999999826</c:v>
                </c:pt>
                <c:pt idx="90" formatCode="0.0">
                  <c:v>9.9999999999999822</c:v>
                </c:pt>
                <c:pt idx="91" formatCode="0.0">
                  <c:v>10.099999999999982</c:v>
                </c:pt>
                <c:pt idx="92" formatCode="0.0">
                  <c:v>10.199999999999982</c:v>
                </c:pt>
                <c:pt idx="93" formatCode="0.0">
                  <c:v>10.299999999999981</c:v>
                </c:pt>
                <c:pt idx="94" formatCode="0.0">
                  <c:v>10.399999999999981</c:v>
                </c:pt>
                <c:pt idx="95" formatCode="0.0">
                  <c:v>10.49999999999998</c:v>
                </c:pt>
                <c:pt idx="96" formatCode="0.0">
                  <c:v>10.59999999999998</c:v>
                </c:pt>
                <c:pt idx="97" formatCode="0.0">
                  <c:v>10.69999999999998</c:v>
                </c:pt>
                <c:pt idx="98" formatCode="0.0">
                  <c:v>10.799999999999979</c:v>
                </c:pt>
                <c:pt idx="99" formatCode="0.0">
                  <c:v>10.899999999999979</c:v>
                </c:pt>
                <c:pt idx="100" formatCode="0.0">
                  <c:v>10.999999999999979</c:v>
                </c:pt>
                <c:pt idx="101" formatCode="0.0">
                  <c:v>11.099999999999978</c:v>
                </c:pt>
                <c:pt idx="102" formatCode="0.0">
                  <c:v>11.199999999999978</c:v>
                </c:pt>
                <c:pt idx="103" formatCode="0.0">
                  <c:v>11.299999999999978</c:v>
                </c:pt>
                <c:pt idx="104" formatCode="0.0">
                  <c:v>11.399999999999977</c:v>
                </c:pt>
                <c:pt idx="105" formatCode="0.0">
                  <c:v>11.499999999999977</c:v>
                </c:pt>
                <c:pt idx="106" formatCode="0.0">
                  <c:v>11.599999999999977</c:v>
                </c:pt>
                <c:pt idx="107" formatCode="0.0">
                  <c:v>11.699999999999976</c:v>
                </c:pt>
                <c:pt idx="108" formatCode="0.0">
                  <c:v>11.799999999999976</c:v>
                </c:pt>
                <c:pt idx="109" formatCode="0.0">
                  <c:v>11.899999999999975</c:v>
                </c:pt>
                <c:pt idx="110" formatCode="0.0">
                  <c:v>11.999999999999975</c:v>
                </c:pt>
                <c:pt idx="111" formatCode="0.0">
                  <c:v>12.099999999999975</c:v>
                </c:pt>
                <c:pt idx="112" formatCode="0.0">
                  <c:v>12.199999999999974</c:v>
                </c:pt>
                <c:pt idx="113" formatCode="0.0">
                  <c:v>12.299999999999974</c:v>
                </c:pt>
                <c:pt idx="114" formatCode="0.0">
                  <c:v>12.399999999999974</c:v>
                </c:pt>
                <c:pt idx="115" formatCode="0.0">
                  <c:v>12.499999999999973</c:v>
                </c:pt>
                <c:pt idx="116" formatCode="0.0">
                  <c:v>12.599999999999973</c:v>
                </c:pt>
                <c:pt idx="117" formatCode="0.0">
                  <c:v>12.699999999999973</c:v>
                </c:pt>
                <c:pt idx="118" formatCode="0.0">
                  <c:v>12.799999999999972</c:v>
                </c:pt>
                <c:pt idx="119" formatCode="0.0">
                  <c:v>12.899999999999972</c:v>
                </c:pt>
                <c:pt idx="120" formatCode="0.0">
                  <c:v>12.999999999999972</c:v>
                </c:pt>
                <c:pt idx="121" formatCode="0.0">
                  <c:v>13.099999999999971</c:v>
                </c:pt>
                <c:pt idx="122" formatCode="0.0">
                  <c:v>13.199999999999971</c:v>
                </c:pt>
                <c:pt idx="123" formatCode="0.0">
                  <c:v>13.299999999999971</c:v>
                </c:pt>
                <c:pt idx="124" formatCode="0.0">
                  <c:v>13.39999999999997</c:v>
                </c:pt>
                <c:pt idx="125" formatCode="0.0">
                  <c:v>13.49999999999997</c:v>
                </c:pt>
                <c:pt idx="126" formatCode="0.0">
                  <c:v>13.599999999999969</c:v>
                </c:pt>
                <c:pt idx="127" formatCode="0.0">
                  <c:v>13.699999999999969</c:v>
                </c:pt>
                <c:pt idx="128" formatCode="0.0">
                  <c:v>13.799999999999969</c:v>
                </c:pt>
                <c:pt idx="129" formatCode="0.0">
                  <c:v>13.899999999999968</c:v>
                </c:pt>
                <c:pt idx="130" formatCode="0.0">
                  <c:v>13.999999999999968</c:v>
                </c:pt>
                <c:pt idx="131" formatCode="0.0">
                  <c:v>14.099999999999968</c:v>
                </c:pt>
                <c:pt idx="132" formatCode="0.0">
                  <c:v>14.199999999999967</c:v>
                </c:pt>
                <c:pt idx="133" formatCode="0.0">
                  <c:v>14.299999999999967</c:v>
                </c:pt>
                <c:pt idx="134" formatCode="0.0">
                  <c:v>14.399999999999967</c:v>
                </c:pt>
                <c:pt idx="135" formatCode="0.0">
                  <c:v>14.499999999999966</c:v>
                </c:pt>
                <c:pt idx="136" formatCode="0.0">
                  <c:v>14.599999999999966</c:v>
                </c:pt>
                <c:pt idx="137" formatCode="0.0">
                  <c:v>14.699999999999966</c:v>
                </c:pt>
                <c:pt idx="138" formatCode="0.0">
                  <c:v>14.799999999999965</c:v>
                </c:pt>
                <c:pt idx="139" formatCode="0.0">
                  <c:v>14.899999999999965</c:v>
                </c:pt>
                <c:pt idx="140" formatCode="0.0">
                  <c:v>14.999999999999964</c:v>
                </c:pt>
                <c:pt idx="141" formatCode="0.0">
                  <c:v>15.099999999999964</c:v>
                </c:pt>
                <c:pt idx="142" formatCode="0.0">
                  <c:v>15.199999999999964</c:v>
                </c:pt>
                <c:pt idx="143" formatCode="0.0">
                  <c:v>15.299999999999963</c:v>
                </c:pt>
                <c:pt idx="144" formatCode="0.0">
                  <c:v>15.399999999999963</c:v>
                </c:pt>
                <c:pt idx="145" formatCode="0.0">
                  <c:v>15.499999999999963</c:v>
                </c:pt>
                <c:pt idx="146" formatCode="0.0">
                  <c:v>15.599999999999962</c:v>
                </c:pt>
                <c:pt idx="147" formatCode="0.0">
                  <c:v>15.699999999999962</c:v>
                </c:pt>
                <c:pt idx="148" formatCode="0.0">
                  <c:v>15.799999999999962</c:v>
                </c:pt>
                <c:pt idx="149" formatCode="0.0">
                  <c:v>15.899999999999961</c:v>
                </c:pt>
                <c:pt idx="150" formatCode="0.0">
                  <c:v>15.999999999999961</c:v>
                </c:pt>
                <c:pt idx="151" formatCode="0.0">
                  <c:v>16.099999999999962</c:v>
                </c:pt>
                <c:pt idx="152" formatCode="0.0">
                  <c:v>16.199999999999964</c:v>
                </c:pt>
                <c:pt idx="153" formatCode="0.0">
                  <c:v>16.299999999999965</c:v>
                </c:pt>
                <c:pt idx="154" formatCode="0.0">
                  <c:v>16.399999999999967</c:v>
                </c:pt>
                <c:pt idx="155" formatCode="0.0">
                  <c:v>16.499999999999968</c:v>
                </c:pt>
                <c:pt idx="156" formatCode="0.0">
                  <c:v>16.599999999999969</c:v>
                </c:pt>
                <c:pt idx="157" formatCode="0.0">
                  <c:v>16.699999999999971</c:v>
                </c:pt>
                <c:pt idx="158" formatCode="0.0">
                  <c:v>16.799999999999972</c:v>
                </c:pt>
                <c:pt idx="159" formatCode="0.0">
                  <c:v>16.899999999999974</c:v>
                </c:pt>
                <c:pt idx="160" formatCode="0.0">
                  <c:v>16.999999999999975</c:v>
                </c:pt>
                <c:pt idx="161" formatCode="0.0">
                  <c:v>17.099999999999977</c:v>
                </c:pt>
                <c:pt idx="162" formatCode="0.0">
                  <c:v>17.199999999999978</c:v>
                </c:pt>
                <c:pt idx="163" formatCode="0.0">
                  <c:v>17.299999999999979</c:v>
                </c:pt>
                <c:pt idx="164" formatCode="0.0">
                  <c:v>17.399999999999981</c:v>
                </c:pt>
                <c:pt idx="165" formatCode="0.0">
                  <c:v>17.499999999999982</c:v>
                </c:pt>
                <c:pt idx="166" formatCode="0.0">
                  <c:v>17.599999999999984</c:v>
                </c:pt>
                <c:pt idx="167" formatCode="0.0">
                  <c:v>17.699999999999985</c:v>
                </c:pt>
                <c:pt idx="168" formatCode="0.0">
                  <c:v>17.799999999999986</c:v>
                </c:pt>
                <c:pt idx="169" formatCode="0.0">
                  <c:v>17.899999999999988</c:v>
                </c:pt>
                <c:pt idx="170" formatCode="0.0">
                  <c:v>17.999999999999989</c:v>
                </c:pt>
                <c:pt idx="171" formatCode="0.0">
                  <c:v>18.099999999999991</c:v>
                </c:pt>
                <c:pt idx="172" formatCode="0.0">
                  <c:v>18.199999999999992</c:v>
                </c:pt>
                <c:pt idx="173" formatCode="0.0">
                  <c:v>18.299999999999994</c:v>
                </c:pt>
                <c:pt idx="174" formatCode="0.0">
                  <c:v>18.399999999999995</c:v>
                </c:pt>
                <c:pt idx="175" formatCode="0.0">
                  <c:v>18.499999999999996</c:v>
                </c:pt>
                <c:pt idx="176" formatCode="0.0">
                  <c:v>18.599999999999998</c:v>
                </c:pt>
                <c:pt idx="177" formatCode="0.0">
                  <c:v>18.7</c:v>
                </c:pt>
                <c:pt idx="178" formatCode="0.0">
                  <c:v>18.8</c:v>
                </c:pt>
                <c:pt idx="179" formatCode="0.0">
                  <c:v>18.900000000000002</c:v>
                </c:pt>
                <c:pt idx="180" formatCode="0.0">
                  <c:v>19.000000000000004</c:v>
                </c:pt>
                <c:pt idx="181" formatCode="0.0">
                  <c:v>19.100000000000005</c:v>
                </c:pt>
                <c:pt idx="182" formatCode="0.0">
                  <c:v>19.200000000000006</c:v>
                </c:pt>
                <c:pt idx="183" formatCode="0.0">
                  <c:v>19.300000000000008</c:v>
                </c:pt>
                <c:pt idx="184" formatCode="0.0">
                  <c:v>19.400000000000009</c:v>
                </c:pt>
                <c:pt idx="185" formatCode="0.0">
                  <c:v>19.500000000000011</c:v>
                </c:pt>
                <c:pt idx="186" formatCode="0.0">
                  <c:v>19.600000000000012</c:v>
                </c:pt>
                <c:pt idx="187" formatCode="0.0">
                  <c:v>19.700000000000014</c:v>
                </c:pt>
                <c:pt idx="188" formatCode="0.0">
                  <c:v>19.800000000000015</c:v>
                </c:pt>
                <c:pt idx="189" formatCode="0.0">
                  <c:v>19.900000000000016</c:v>
                </c:pt>
                <c:pt idx="190" formatCode="0.0">
                  <c:v>20.000000000000018</c:v>
                </c:pt>
                <c:pt idx="191" formatCode="0.0">
                  <c:v>20.100000000000019</c:v>
                </c:pt>
                <c:pt idx="192" formatCode="0.0">
                  <c:v>20.200000000000021</c:v>
                </c:pt>
                <c:pt idx="193" formatCode="0.0">
                  <c:v>20.300000000000022</c:v>
                </c:pt>
                <c:pt idx="194" formatCode="0.0">
                  <c:v>20.400000000000023</c:v>
                </c:pt>
                <c:pt idx="195" formatCode="0.0">
                  <c:v>20.500000000000025</c:v>
                </c:pt>
                <c:pt idx="196" formatCode="0.0">
                  <c:v>20.600000000000026</c:v>
                </c:pt>
                <c:pt idx="197" formatCode="0.0">
                  <c:v>20.700000000000028</c:v>
                </c:pt>
                <c:pt idx="198" formatCode="0.0">
                  <c:v>20.800000000000029</c:v>
                </c:pt>
                <c:pt idx="199" formatCode="0.0">
                  <c:v>20.900000000000031</c:v>
                </c:pt>
                <c:pt idx="200" formatCode="0.0">
                  <c:v>21.000000000000032</c:v>
                </c:pt>
                <c:pt idx="201" formatCode="0.0">
                  <c:v>21.100000000000033</c:v>
                </c:pt>
                <c:pt idx="202" formatCode="0.0">
                  <c:v>21.200000000000035</c:v>
                </c:pt>
                <c:pt idx="203" formatCode="0.0">
                  <c:v>21.300000000000036</c:v>
                </c:pt>
                <c:pt idx="204" formatCode="0.0">
                  <c:v>21.400000000000038</c:v>
                </c:pt>
                <c:pt idx="205" formatCode="0.0">
                  <c:v>21.500000000000039</c:v>
                </c:pt>
                <c:pt idx="206" formatCode="0.0">
                  <c:v>21.600000000000041</c:v>
                </c:pt>
                <c:pt idx="207" formatCode="0.0">
                  <c:v>21.700000000000042</c:v>
                </c:pt>
                <c:pt idx="208" formatCode="0.0">
                  <c:v>21.800000000000043</c:v>
                </c:pt>
                <c:pt idx="209" formatCode="0.0">
                  <c:v>21.900000000000045</c:v>
                </c:pt>
                <c:pt idx="210" formatCode="0.0">
                  <c:v>22.000000000000046</c:v>
                </c:pt>
                <c:pt idx="211" formatCode="0.0">
                  <c:v>22.100000000000048</c:v>
                </c:pt>
                <c:pt idx="212" formatCode="0.0">
                  <c:v>22.200000000000049</c:v>
                </c:pt>
                <c:pt idx="213" formatCode="0.0">
                  <c:v>22.30000000000005</c:v>
                </c:pt>
                <c:pt idx="214" formatCode="0.0">
                  <c:v>22.400000000000052</c:v>
                </c:pt>
                <c:pt idx="215" formatCode="0.0">
                  <c:v>22.500000000000053</c:v>
                </c:pt>
                <c:pt idx="216" formatCode="0.0">
                  <c:v>22.600000000000055</c:v>
                </c:pt>
                <c:pt idx="217" formatCode="0.0">
                  <c:v>22.700000000000056</c:v>
                </c:pt>
                <c:pt idx="218" formatCode="0.0">
                  <c:v>22.800000000000058</c:v>
                </c:pt>
                <c:pt idx="219" formatCode="0.0">
                  <c:v>22.900000000000059</c:v>
                </c:pt>
                <c:pt idx="220" formatCode="0.0">
                  <c:v>23.00000000000006</c:v>
                </c:pt>
                <c:pt idx="221" formatCode="0.0">
                  <c:v>23.100000000000062</c:v>
                </c:pt>
                <c:pt idx="222" formatCode="0.0">
                  <c:v>23.200000000000063</c:v>
                </c:pt>
                <c:pt idx="223" formatCode="0.0">
                  <c:v>23.300000000000065</c:v>
                </c:pt>
                <c:pt idx="224" formatCode="0.0">
                  <c:v>23.400000000000066</c:v>
                </c:pt>
                <c:pt idx="225" formatCode="0.0">
                  <c:v>23.500000000000068</c:v>
                </c:pt>
                <c:pt idx="226" formatCode="0.0">
                  <c:v>23.600000000000069</c:v>
                </c:pt>
                <c:pt idx="227" formatCode="0.0">
                  <c:v>23.70000000000007</c:v>
                </c:pt>
                <c:pt idx="228" formatCode="0.0">
                  <c:v>23.800000000000072</c:v>
                </c:pt>
                <c:pt idx="229" formatCode="0.0">
                  <c:v>23.900000000000073</c:v>
                </c:pt>
                <c:pt idx="230" formatCode="0.0">
                  <c:v>24.000000000000075</c:v>
                </c:pt>
                <c:pt idx="231" formatCode="0.0">
                  <c:v>24.100000000000076</c:v>
                </c:pt>
                <c:pt idx="232" formatCode="0.0">
                  <c:v>24.200000000000077</c:v>
                </c:pt>
                <c:pt idx="233" formatCode="0.0">
                  <c:v>24.300000000000079</c:v>
                </c:pt>
                <c:pt idx="234" formatCode="0.0">
                  <c:v>24.40000000000008</c:v>
                </c:pt>
                <c:pt idx="235" formatCode="0.0">
                  <c:v>24.500000000000082</c:v>
                </c:pt>
                <c:pt idx="236" formatCode="0.0">
                  <c:v>24.600000000000083</c:v>
                </c:pt>
                <c:pt idx="237" formatCode="0.0">
                  <c:v>24.700000000000085</c:v>
                </c:pt>
                <c:pt idx="238" formatCode="0.0">
                  <c:v>24.800000000000086</c:v>
                </c:pt>
                <c:pt idx="239" formatCode="0.0">
                  <c:v>24.900000000000087</c:v>
                </c:pt>
                <c:pt idx="240" formatCode="0.0">
                  <c:v>25.000000000000089</c:v>
                </c:pt>
                <c:pt idx="241" formatCode="0.0">
                  <c:v>25.10000000000009</c:v>
                </c:pt>
                <c:pt idx="242" formatCode="0.0">
                  <c:v>25.200000000000092</c:v>
                </c:pt>
                <c:pt idx="243" formatCode="0.0">
                  <c:v>25.300000000000093</c:v>
                </c:pt>
                <c:pt idx="244" formatCode="0.0">
                  <c:v>25.400000000000095</c:v>
                </c:pt>
                <c:pt idx="245" formatCode="0.0">
                  <c:v>25.500000000000096</c:v>
                </c:pt>
                <c:pt idx="246" formatCode="0.0">
                  <c:v>25.600000000000097</c:v>
                </c:pt>
                <c:pt idx="247" formatCode="0.0">
                  <c:v>25.700000000000099</c:v>
                </c:pt>
                <c:pt idx="248" formatCode="0.0">
                  <c:v>25.8000000000001</c:v>
                </c:pt>
                <c:pt idx="249" formatCode="0.0">
                  <c:v>25.900000000000102</c:v>
                </c:pt>
                <c:pt idx="250" formatCode="0.0">
                  <c:v>26.000000000000103</c:v>
                </c:pt>
                <c:pt idx="251" formatCode="0.0">
                  <c:v>26.100000000000104</c:v>
                </c:pt>
                <c:pt idx="252" formatCode="0.0">
                  <c:v>26.200000000000106</c:v>
                </c:pt>
                <c:pt idx="253" formatCode="0.0">
                  <c:v>26.300000000000107</c:v>
                </c:pt>
                <c:pt idx="254" formatCode="0.0">
                  <c:v>26.400000000000109</c:v>
                </c:pt>
                <c:pt idx="255" formatCode="0.0">
                  <c:v>26.50000000000011</c:v>
                </c:pt>
                <c:pt idx="256" formatCode="0.0">
                  <c:v>26.600000000000112</c:v>
                </c:pt>
                <c:pt idx="257" formatCode="0.0">
                  <c:v>26.700000000000113</c:v>
                </c:pt>
                <c:pt idx="258" formatCode="0.0">
                  <c:v>26.800000000000114</c:v>
                </c:pt>
                <c:pt idx="259" formatCode="0.0">
                  <c:v>26.900000000000116</c:v>
                </c:pt>
                <c:pt idx="260" formatCode="0.0">
                  <c:v>27.000000000000117</c:v>
                </c:pt>
                <c:pt idx="261" formatCode="0.0">
                  <c:v>27.100000000000119</c:v>
                </c:pt>
                <c:pt idx="262" formatCode="0.0">
                  <c:v>27.20000000000012</c:v>
                </c:pt>
                <c:pt idx="263" formatCode="0.0">
                  <c:v>27.300000000000122</c:v>
                </c:pt>
                <c:pt idx="264" formatCode="0.0">
                  <c:v>27.400000000000123</c:v>
                </c:pt>
                <c:pt idx="265" formatCode="0.0">
                  <c:v>27.500000000000124</c:v>
                </c:pt>
                <c:pt idx="266" formatCode="0.0">
                  <c:v>27.600000000000126</c:v>
                </c:pt>
                <c:pt idx="267" formatCode="0.0">
                  <c:v>27.700000000000127</c:v>
                </c:pt>
                <c:pt idx="268" formatCode="0.0">
                  <c:v>27.800000000000129</c:v>
                </c:pt>
                <c:pt idx="269" formatCode="0.0">
                  <c:v>27.90000000000013</c:v>
                </c:pt>
                <c:pt idx="270" formatCode="0.0">
                  <c:v>28.000000000000131</c:v>
                </c:pt>
                <c:pt idx="271" formatCode="0.0">
                  <c:v>28.100000000000133</c:v>
                </c:pt>
                <c:pt idx="272" formatCode="0.0">
                  <c:v>28.200000000000134</c:v>
                </c:pt>
                <c:pt idx="273" formatCode="0.0">
                  <c:v>28.300000000000136</c:v>
                </c:pt>
                <c:pt idx="274" formatCode="0.0">
                  <c:v>28.400000000000137</c:v>
                </c:pt>
                <c:pt idx="275" formatCode="0.0">
                  <c:v>28.500000000000139</c:v>
                </c:pt>
                <c:pt idx="276" formatCode="0.0">
                  <c:v>28.60000000000014</c:v>
                </c:pt>
                <c:pt idx="277" formatCode="0.0">
                  <c:v>28.700000000000141</c:v>
                </c:pt>
                <c:pt idx="278" formatCode="0.0">
                  <c:v>28.800000000000143</c:v>
                </c:pt>
                <c:pt idx="279" formatCode="0.0">
                  <c:v>28.900000000000144</c:v>
                </c:pt>
                <c:pt idx="280" formatCode="0.0">
                  <c:v>29.000000000000146</c:v>
                </c:pt>
                <c:pt idx="281" formatCode="0.0">
                  <c:v>29.100000000000147</c:v>
                </c:pt>
                <c:pt idx="282" formatCode="0.0">
                  <c:v>29.200000000000149</c:v>
                </c:pt>
                <c:pt idx="283" formatCode="0.0">
                  <c:v>29.30000000000015</c:v>
                </c:pt>
                <c:pt idx="284" formatCode="0.0">
                  <c:v>29.400000000000151</c:v>
                </c:pt>
                <c:pt idx="285" formatCode="0.0">
                  <c:v>29.500000000000153</c:v>
                </c:pt>
                <c:pt idx="286" formatCode="0.0">
                  <c:v>29.600000000000154</c:v>
                </c:pt>
                <c:pt idx="287" formatCode="0.0">
                  <c:v>29.700000000000156</c:v>
                </c:pt>
                <c:pt idx="288" formatCode="0.0">
                  <c:v>29.800000000000157</c:v>
                </c:pt>
                <c:pt idx="289" formatCode="0.0">
                  <c:v>29.900000000000158</c:v>
                </c:pt>
                <c:pt idx="290" formatCode="0.0">
                  <c:v>30.00000000000016</c:v>
                </c:pt>
                <c:pt idx="291" formatCode="0.0">
                  <c:v>30.100000000000161</c:v>
                </c:pt>
                <c:pt idx="292" formatCode="0.0">
                  <c:v>30.200000000000163</c:v>
                </c:pt>
                <c:pt idx="293" formatCode="0.0">
                  <c:v>30.300000000000164</c:v>
                </c:pt>
                <c:pt idx="294" formatCode="0.0">
                  <c:v>30.400000000000166</c:v>
                </c:pt>
                <c:pt idx="295" formatCode="0.0">
                  <c:v>30.500000000000167</c:v>
                </c:pt>
                <c:pt idx="296" formatCode="0.0">
                  <c:v>30.600000000000168</c:v>
                </c:pt>
                <c:pt idx="297" formatCode="0.0">
                  <c:v>30.70000000000017</c:v>
                </c:pt>
                <c:pt idx="298" formatCode="0.0">
                  <c:v>30.800000000000171</c:v>
                </c:pt>
                <c:pt idx="299" formatCode="0.0">
                  <c:v>30.900000000000173</c:v>
                </c:pt>
                <c:pt idx="300" formatCode="0.0">
                  <c:v>31.000000000000174</c:v>
                </c:pt>
                <c:pt idx="301" formatCode="0.0">
                  <c:v>31.100000000000176</c:v>
                </c:pt>
                <c:pt idx="302" formatCode="0.0">
                  <c:v>31.200000000000177</c:v>
                </c:pt>
                <c:pt idx="303" formatCode="0.0">
                  <c:v>31.300000000000178</c:v>
                </c:pt>
                <c:pt idx="304" formatCode="0.0">
                  <c:v>31.40000000000018</c:v>
                </c:pt>
                <c:pt idx="305" formatCode="0.0">
                  <c:v>31.500000000000181</c:v>
                </c:pt>
                <c:pt idx="306" formatCode="0.0">
                  <c:v>31.600000000000183</c:v>
                </c:pt>
                <c:pt idx="307" formatCode="0.0">
                  <c:v>31.700000000000184</c:v>
                </c:pt>
                <c:pt idx="308" formatCode="0.0">
                  <c:v>31.800000000000185</c:v>
                </c:pt>
                <c:pt idx="309" formatCode="0.0">
                  <c:v>31.900000000000187</c:v>
                </c:pt>
                <c:pt idx="310" formatCode="0.0">
                  <c:v>32.000000000000185</c:v>
                </c:pt>
                <c:pt idx="311" formatCode="0.0">
                  <c:v>32.100000000000186</c:v>
                </c:pt>
                <c:pt idx="312" formatCode="0.0">
                  <c:v>32.200000000000188</c:v>
                </c:pt>
                <c:pt idx="313" formatCode="0.0">
                  <c:v>32.300000000000189</c:v>
                </c:pt>
                <c:pt idx="314" formatCode="0.0">
                  <c:v>32.40000000000019</c:v>
                </c:pt>
                <c:pt idx="315" formatCode="0.0">
                  <c:v>32.500000000000192</c:v>
                </c:pt>
                <c:pt idx="316" formatCode="0.0">
                  <c:v>32.600000000000193</c:v>
                </c:pt>
                <c:pt idx="317" formatCode="0.0">
                  <c:v>32.700000000000195</c:v>
                </c:pt>
                <c:pt idx="318" formatCode="0.0">
                  <c:v>32.800000000000196</c:v>
                </c:pt>
                <c:pt idx="319" formatCode="0.0">
                  <c:v>32.900000000000198</c:v>
                </c:pt>
                <c:pt idx="320" formatCode="0.0">
                  <c:v>33.000000000000199</c:v>
                </c:pt>
                <c:pt idx="321" formatCode="0.0">
                  <c:v>33.1000000000002</c:v>
                </c:pt>
                <c:pt idx="322" formatCode="0.0">
                  <c:v>33.200000000000202</c:v>
                </c:pt>
                <c:pt idx="323" formatCode="0.0">
                  <c:v>33.300000000000203</c:v>
                </c:pt>
                <c:pt idx="324" formatCode="0.0">
                  <c:v>33.400000000000205</c:v>
                </c:pt>
                <c:pt idx="325" formatCode="0.0">
                  <c:v>33.500000000000206</c:v>
                </c:pt>
                <c:pt idx="326" formatCode="0.0">
                  <c:v>33.600000000000207</c:v>
                </c:pt>
                <c:pt idx="327" formatCode="0.0">
                  <c:v>33.700000000000209</c:v>
                </c:pt>
                <c:pt idx="328" formatCode="0.0">
                  <c:v>33.80000000000021</c:v>
                </c:pt>
                <c:pt idx="329" formatCode="0.0">
                  <c:v>33.900000000000212</c:v>
                </c:pt>
                <c:pt idx="330" formatCode="0.0">
                  <c:v>34.000000000000213</c:v>
                </c:pt>
                <c:pt idx="331" formatCode="0.0">
                  <c:v>34.100000000000215</c:v>
                </c:pt>
                <c:pt idx="332" formatCode="0.0">
                  <c:v>34.200000000000216</c:v>
                </c:pt>
                <c:pt idx="333" formatCode="0.0">
                  <c:v>34.300000000000217</c:v>
                </c:pt>
                <c:pt idx="334" formatCode="0.0">
                  <c:v>34.400000000000219</c:v>
                </c:pt>
                <c:pt idx="335" formatCode="0.0">
                  <c:v>34.50000000000022</c:v>
                </c:pt>
                <c:pt idx="336" formatCode="0.0">
                  <c:v>34.600000000000222</c:v>
                </c:pt>
                <c:pt idx="337" formatCode="0.0">
                  <c:v>34.700000000000223</c:v>
                </c:pt>
                <c:pt idx="338" formatCode="0.0">
                  <c:v>34.800000000000225</c:v>
                </c:pt>
                <c:pt idx="339" formatCode="0.0">
                  <c:v>34.900000000000226</c:v>
                </c:pt>
                <c:pt idx="340" formatCode="0.0">
                  <c:v>35.000000000000227</c:v>
                </c:pt>
                <c:pt idx="341" formatCode="0.0">
                  <c:v>35.100000000000229</c:v>
                </c:pt>
                <c:pt idx="342" formatCode="0.0">
                  <c:v>35.20000000000023</c:v>
                </c:pt>
                <c:pt idx="343" formatCode="0.0">
                  <c:v>35.300000000000232</c:v>
                </c:pt>
                <c:pt idx="344" formatCode="0.0">
                  <c:v>35.400000000000233</c:v>
                </c:pt>
                <c:pt idx="345" formatCode="0.0">
                  <c:v>35.500000000000234</c:v>
                </c:pt>
                <c:pt idx="346" formatCode="0.0">
                  <c:v>35.600000000000236</c:v>
                </c:pt>
                <c:pt idx="347" formatCode="0.0">
                  <c:v>35.700000000000237</c:v>
                </c:pt>
                <c:pt idx="348" formatCode="0.0">
                  <c:v>35.800000000000239</c:v>
                </c:pt>
                <c:pt idx="349" formatCode="0.0">
                  <c:v>35.90000000000024</c:v>
                </c:pt>
                <c:pt idx="350" formatCode="0.0">
                  <c:v>36.000000000000242</c:v>
                </c:pt>
                <c:pt idx="351" formatCode="0.0">
                  <c:v>36.100000000000243</c:v>
                </c:pt>
                <c:pt idx="352" formatCode="0.0">
                  <c:v>36.200000000000244</c:v>
                </c:pt>
                <c:pt idx="353" formatCode="0.0">
                  <c:v>36.300000000000246</c:v>
                </c:pt>
                <c:pt idx="354" formatCode="0.0">
                  <c:v>36.400000000000247</c:v>
                </c:pt>
                <c:pt idx="355" formatCode="0.0">
                  <c:v>36.500000000000249</c:v>
                </c:pt>
                <c:pt idx="356" formatCode="0.0">
                  <c:v>36.60000000000025</c:v>
                </c:pt>
                <c:pt idx="357" formatCode="0.0">
                  <c:v>36.700000000000252</c:v>
                </c:pt>
                <c:pt idx="358" formatCode="0.0">
                  <c:v>36.800000000000253</c:v>
                </c:pt>
                <c:pt idx="359" formatCode="0.0">
                  <c:v>36.900000000000254</c:v>
                </c:pt>
                <c:pt idx="360" formatCode="0.0">
                  <c:v>37.000000000000256</c:v>
                </c:pt>
                <c:pt idx="361" formatCode="0.0">
                  <c:v>37.100000000000257</c:v>
                </c:pt>
                <c:pt idx="362" formatCode="0.0">
                  <c:v>37.200000000000259</c:v>
                </c:pt>
                <c:pt idx="363" formatCode="0.0">
                  <c:v>37.30000000000026</c:v>
                </c:pt>
                <c:pt idx="364" formatCode="0.0">
                  <c:v>37.400000000000261</c:v>
                </c:pt>
                <c:pt idx="365" formatCode="0.0">
                  <c:v>37.500000000000263</c:v>
                </c:pt>
                <c:pt idx="366" formatCode="0.0">
                  <c:v>37.600000000000264</c:v>
                </c:pt>
                <c:pt idx="367" formatCode="0.0">
                  <c:v>37.700000000000266</c:v>
                </c:pt>
                <c:pt idx="368" formatCode="0.0">
                  <c:v>37.800000000000267</c:v>
                </c:pt>
                <c:pt idx="369" formatCode="0.0">
                  <c:v>37.900000000000269</c:v>
                </c:pt>
                <c:pt idx="370" formatCode="0.0">
                  <c:v>38.00000000000027</c:v>
                </c:pt>
                <c:pt idx="371" formatCode="0.0">
                  <c:v>38.100000000000271</c:v>
                </c:pt>
                <c:pt idx="372" formatCode="0.0">
                  <c:v>38.200000000000273</c:v>
                </c:pt>
                <c:pt idx="373" formatCode="0.0">
                  <c:v>38.300000000000274</c:v>
                </c:pt>
                <c:pt idx="374" formatCode="0.0">
                  <c:v>38.400000000000276</c:v>
                </c:pt>
                <c:pt idx="375" formatCode="0.0">
                  <c:v>38.500000000000277</c:v>
                </c:pt>
                <c:pt idx="376" formatCode="0.0">
                  <c:v>38.600000000000279</c:v>
                </c:pt>
                <c:pt idx="377" formatCode="0.0">
                  <c:v>38.70000000000028</c:v>
                </c:pt>
                <c:pt idx="378" formatCode="0.0">
                  <c:v>38.800000000000281</c:v>
                </c:pt>
                <c:pt idx="379" formatCode="0.0">
                  <c:v>38.900000000000283</c:v>
                </c:pt>
                <c:pt idx="380" formatCode="0.0">
                  <c:v>39.000000000000284</c:v>
                </c:pt>
                <c:pt idx="381" formatCode="0.0">
                  <c:v>39.100000000000286</c:v>
                </c:pt>
                <c:pt idx="382" formatCode="0.0">
                  <c:v>39.200000000000287</c:v>
                </c:pt>
                <c:pt idx="383" formatCode="0.0">
                  <c:v>39.300000000000288</c:v>
                </c:pt>
                <c:pt idx="384" formatCode="0.0">
                  <c:v>39.40000000000029</c:v>
                </c:pt>
                <c:pt idx="385" formatCode="0.0">
                  <c:v>39.500000000000291</c:v>
                </c:pt>
                <c:pt idx="386" formatCode="0.0">
                  <c:v>39.600000000000293</c:v>
                </c:pt>
                <c:pt idx="387" formatCode="0.0">
                  <c:v>39.700000000000294</c:v>
                </c:pt>
                <c:pt idx="388" formatCode="0.0">
                  <c:v>39.800000000000296</c:v>
                </c:pt>
                <c:pt idx="389" formatCode="0.0">
                  <c:v>39.900000000000297</c:v>
                </c:pt>
                <c:pt idx="390" formatCode="0.0">
                  <c:v>40.000000000000298</c:v>
                </c:pt>
                <c:pt idx="391" formatCode="0.0">
                  <c:v>40.1000000000003</c:v>
                </c:pt>
                <c:pt idx="392" formatCode="0.0">
                  <c:v>40.200000000000301</c:v>
                </c:pt>
                <c:pt idx="393" formatCode="0.0">
                  <c:v>40.300000000000303</c:v>
                </c:pt>
                <c:pt idx="394" formatCode="0.0">
                  <c:v>40.400000000000304</c:v>
                </c:pt>
                <c:pt idx="395" formatCode="0.0">
                  <c:v>40.500000000000306</c:v>
                </c:pt>
                <c:pt idx="396" formatCode="0.0">
                  <c:v>40.600000000000307</c:v>
                </c:pt>
                <c:pt idx="397" formatCode="0.0">
                  <c:v>40.700000000000308</c:v>
                </c:pt>
                <c:pt idx="398" formatCode="0.0">
                  <c:v>40.80000000000031</c:v>
                </c:pt>
                <c:pt idx="399" formatCode="0.0">
                  <c:v>40.900000000000311</c:v>
                </c:pt>
                <c:pt idx="400" formatCode="0.0">
                  <c:v>41.000000000000313</c:v>
                </c:pt>
                <c:pt idx="401" formatCode="0.0">
                  <c:v>41.100000000000314</c:v>
                </c:pt>
                <c:pt idx="402" formatCode="0.0">
                  <c:v>41.200000000000315</c:v>
                </c:pt>
                <c:pt idx="403" formatCode="0.0">
                  <c:v>41.300000000000317</c:v>
                </c:pt>
                <c:pt idx="404" formatCode="0.0">
                  <c:v>41.400000000000318</c:v>
                </c:pt>
                <c:pt idx="405" formatCode="0.0">
                  <c:v>41.50000000000032</c:v>
                </c:pt>
                <c:pt idx="406" formatCode="0.0">
                  <c:v>41.600000000000321</c:v>
                </c:pt>
                <c:pt idx="407" formatCode="0.0">
                  <c:v>41.700000000000323</c:v>
                </c:pt>
                <c:pt idx="408" formatCode="0.0">
                  <c:v>41.800000000000324</c:v>
                </c:pt>
                <c:pt idx="409" formatCode="0.0">
                  <c:v>41.900000000000325</c:v>
                </c:pt>
                <c:pt idx="410" formatCode="0.0">
                  <c:v>42.000000000000327</c:v>
                </c:pt>
                <c:pt idx="411" formatCode="0.0">
                  <c:v>42.100000000000328</c:v>
                </c:pt>
                <c:pt idx="412" formatCode="0.0">
                  <c:v>42.20000000000033</c:v>
                </c:pt>
                <c:pt idx="413" formatCode="0.0">
                  <c:v>42.300000000000331</c:v>
                </c:pt>
                <c:pt idx="414" formatCode="0.0">
                  <c:v>42.400000000000333</c:v>
                </c:pt>
                <c:pt idx="415" formatCode="0.0">
                  <c:v>42.500000000000334</c:v>
                </c:pt>
                <c:pt idx="416" formatCode="0.0">
                  <c:v>42.600000000000335</c:v>
                </c:pt>
                <c:pt idx="417" formatCode="0.0">
                  <c:v>42.700000000000337</c:v>
                </c:pt>
                <c:pt idx="418" formatCode="0.0">
                  <c:v>42.800000000000338</c:v>
                </c:pt>
                <c:pt idx="419" formatCode="0.0">
                  <c:v>42.90000000000034</c:v>
                </c:pt>
                <c:pt idx="420" formatCode="0.0">
                  <c:v>43.000000000000341</c:v>
                </c:pt>
                <c:pt idx="421" formatCode="0.0">
                  <c:v>43.100000000000342</c:v>
                </c:pt>
                <c:pt idx="422" formatCode="0.0">
                  <c:v>43.200000000000344</c:v>
                </c:pt>
                <c:pt idx="423" formatCode="0.0">
                  <c:v>43.300000000000345</c:v>
                </c:pt>
                <c:pt idx="424" formatCode="0.0">
                  <c:v>43.400000000000347</c:v>
                </c:pt>
                <c:pt idx="425" formatCode="0.0">
                  <c:v>43.500000000000348</c:v>
                </c:pt>
                <c:pt idx="426" formatCode="0.0">
                  <c:v>43.60000000000035</c:v>
                </c:pt>
                <c:pt idx="427" formatCode="0.0">
                  <c:v>43.700000000000351</c:v>
                </c:pt>
                <c:pt idx="428" formatCode="0.0">
                  <c:v>43.800000000000352</c:v>
                </c:pt>
                <c:pt idx="429" formatCode="0.0">
                  <c:v>43.900000000000354</c:v>
                </c:pt>
                <c:pt idx="430" formatCode="0.0">
                  <c:v>44.000000000000355</c:v>
                </c:pt>
                <c:pt idx="431" formatCode="0.0">
                  <c:v>44.100000000000357</c:v>
                </c:pt>
                <c:pt idx="432" formatCode="0.0">
                  <c:v>44.200000000000358</c:v>
                </c:pt>
                <c:pt idx="433" formatCode="0.0">
                  <c:v>44.30000000000036</c:v>
                </c:pt>
                <c:pt idx="434" formatCode="0.0">
                  <c:v>44.400000000000361</c:v>
                </c:pt>
                <c:pt idx="435" formatCode="0.0">
                  <c:v>44.500000000000362</c:v>
                </c:pt>
                <c:pt idx="436" formatCode="0.0">
                  <c:v>44.600000000000364</c:v>
                </c:pt>
                <c:pt idx="437" formatCode="0.0">
                  <c:v>44.700000000000365</c:v>
                </c:pt>
                <c:pt idx="438" formatCode="0.0">
                  <c:v>44.800000000000367</c:v>
                </c:pt>
                <c:pt idx="439" formatCode="0.0">
                  <c:v>44.900000000000368</c:v>
                </c:pt>
                <c:pt idx="440" formatCode="0.0">
                  <c:v>45.000000000000369</c:v>
                </c:pt>
                <c:pt idx="441" formatCode="0.0">
                  <c:v>45.100000000000371</c:v>
                </c:pt>
                <c:pt idx="442" formatCode="0.0">
                  <c:v>45.200000000000372</c:v>
                </c:pt>
                <c:pt idx="443" formatCode="0.0">
                  <c:v>45.300000000000374</c:v>
                </c:pt>
                <c:pt idx="444" formatCode="0.0">
                  <c:v>45.400000000000375</c:v>
                </c:pt>
                <c:pt idx="445" formatCode="0.0">
                  <c:v>45.500000000000377</c:v>
                </c:pt>
                <c:pt idx="446" formatCode="0.0">
                  <c:v>45.600000000000378</c:v>
                </c:pt>
                <c:pt idx="447" formatCode="0.0">
                  <c:v>45.700000000000379</c:v>
                </c:pt>
                <c:pt idx="448" formatCode="0.0">
                  <c:v>45.800000000000381</c:v>
                </c:pt>
                <c:pt idx="449" formatCode="0.0">
                  <c:v>45.900000000000382</c:v>
                </c:pt>
                <c:pt idx="450" formatCode="0.0">
                  <c:v>46.000000000000384</c:v>
                </c:pt>
                <c:pt idx="451" formatCode="0.0">
                  <c:v>46.100000000000385</c:v>
                </c:pt>
                <c:pt idx="452" formatCode="0.0">
                  <c:v>46.200000000000387</c:v>
                </c:pt>
                <c:pt idx="453" formatCode="0.0">
                  <c:v>46.300000000000388</c:v>
                </c:pt>
                <c:pt idx="454" formatCode="0.0">
                  <c:v>46.400000000000389</c:v>
                </c:pt>
                <c:pt idx="455" formatCode="0.0">
                  <c:v>46.500000000000391</c:v>
                </c:pt>
                <c:pt idx="456" formatCode="0.0">
                  <c:v>46.600000000000392</c:v>
                </c:pt>
                <c:pt idx="457" formatCode="0.0">
                  <c:v>46.700000000000394</c:v>
                </c:pt>
                <c:pt idx="458" formatCode="0.0">
                  <c:v>46.800000000000395</c:v>
                </c:pt>
                <c:pt idx="459" formatCode="0.0">
                  <c:v>46.900000000000396</c:v>
                </c:pt>
                <c:pt idx="460" formatCode="0.0">
                  <c:v>47.000000000000398</c:v>
                </c:pt>
                <c:pt idx="461" formatCode="0.0">
                  <c:v>47.100000000000399</c:v>
                </c:pt>
                <c:pt idx="462" formatCode="0.0">
                  <c:v>47.200000000000401</c:v>
                </c:pt>
                <c:pt idx="463" formatCode="0.0">
                  <c:v>47.300000000000402</c:v>
                </c:pt>
                <c:pt idx="464" formatCode="0.0">
                  <c:v>47.400000000000404</c:v>
                </c:pt>
                <c:pt idx="465" formatCode="0.0">
                  <c:v>47.500000000000405</c:v>
                </c:pt>
                <c:pt idx="466" formatCode="0.0">
                  <c:v>47.600000000000406</c:v>
                </c:pt>
                <c:pt idx="467" formatCode="0.0">
                  <c:v>47.700000000000408</c:v>
                </c:pt>
                <c:pt idx="468" formatCode="0.0">
                  <c:v>47.800000000000409</c:v>
                </c:pt>
                <c:pt idx="469" formatCode="0.0">
                  <c:v>47.900000000000411</c:v>
                </c:pt>
                <c:pt idx="470" formatCode="0.0">
                  <c:v>48.000000000000412</c:v>
                </c:pt>
                <c:pt idx="471" formatCode="0.0">
                  <c:v>48.100000000000414</c:v>
                </c:pt>
                <c:pt idx="472" formatCode="0.0">
                  <c:v>48.200000000000415</c:v>
                </c:pt>
                <c:pt idx="473" formatCode="0.0">
                  <c:v>48.300000000000416</c:v>
                </c:pt>
                <c:pt idx="474" formatCode="0.0">
                  <c:v>48.400000000000418</c:v>
                </c:pt>
                <c:pt idx="475" formatCode="0.0">
                  <c:v>48.500000000000419</c:v>
                </c:pt>
                <c:pt idx="476" formatCode="0.0">
                  <c:v>48.600000000000421</c:v>
                </c:pt>
                <c:pt idx="477" formatCode="0.0">
                  <c:v>48.700000000000422</c:v>
                </c:pt>
                <c:pt idx="478" formatCode="0.0">
                  <c:v>48.800000000000423</c:v>
                </c:pt>
                <c:pt idx="479" formatCode="0.0">
                  <c:v>48.900000000000425</c:v>
                </c:pt>
                <c:pt idx="480" formatCode="0.0">
                  <c:v>49.000000000000426</c:v>
                </c:pt>
                <c:pt idx="481" formatCode="0.0">
                  <c:v>49.100000000000428</c:v>
                </c:pt>
                <c:pt idx="482" formatCode="0.0">
                  <c:v>49.200000000000429</c:v>
                </c:pt>
                <c:pt idx="483" formatCode="0.0">
                  <c:v>49.300000000000431</c:v>
                </c:pt>
                <c:pt idx="484" formatCode="0.0">
                  <c:v>49.400000000000432</c:v>
                </c:pt>
                <c:pt idx="485" formatCode="0.0">
                  <c:v>49.500000000000433</c:v>
                </c:pt>
                <c:pt idx="486" formatCode="0.0">
                  <c:v>49.600000000000435</c:v>
                </c:pt>
                <c:pt idx="487" formatCode="0.0">
                  <c:v>49.700000000000436</c:v>
                </c:pt>
                <c:pt idx="488" formatCode="0.0">
                  <c:v>49.800000000000438</c:v>
                </c:pt>
                <c:pt idx="489" formatCode="0.0">
                  <c:v>49.900000000000439</c:v>
                </c:pt>
                <c:pt idx="490" formatCode="0.0">
                  <c:v>50.000000000000441</c:v>
                </c:pt>
                <c:pt idx="491" formatCode="0.0">
                  <c:v>50.100000000000442</c:v>
                </c:pt>
                <c:pt idx="492" formatCode="0.0">
                  <c:v>50.200000000000443</c:v>
                </c:pt>
                <c:pt idx="493" formatCode="0.0">
                  <c:v>50.300000000000445</c:v>
                </c:pt>
                <c:pt idx="494" formatCode="0.0">
                  <c:v>50.400000000000446</c:v>
                </c:pt>
                <c:pt idx="495" formatCode="0.0">
                  <c:v>50.500000000000448</c:v>
                </c:pt>
                <c:pt idx="496" formatCode="0.0">
                  <c:v>50.600000000000449</c:v>
                </c:pt>
                <c:pt idx="497" formatCode="0.0">
                  <c:v>50.70000000000045</c:v>
                </c:pt>
                <c:pt idx="498" formatCode="0.0">
                  <c:v>50.800000000000452</c:v>
                </c:pt>
                <c:pt idx="499" formatCode="0.0">
                  <c:v>50.900000000000453</c:v>
                </c:pt>
                <c:pt idx="500" formatCode="0.0">
                  <c:v>51.000000000000455</c:v>
                </c:pt>
                <c:pt idx="501" formatCode="0.0">
                  <c:v>51.100000000000456</c:v>
                </c:pt>
                <c:pt idx="502" formatCode="0.0">
                  <c:v>51.200000000000458</c:v>
                </c:pt>
                <c:pt idx="503" formatCode="0.0">
                  <c:v>51.300000000000459</c:v>
                </c:pt>
                <c:pt idx="504" formatCode="0.0">
                  <c:v>51.40000000000046</c:v>
                </c:pt>
                <c:pt idx="505" formatCode="0.0">
                  <c:v>51.500000000000462</c:v>
                </c:pt>
                <c:pt idx="506" formatCode="0.0">
                  <c:v>51.600000000000463</c:v>
                </c:pt>
                <c:pt idx="507" formatCode="0.0">
                  <c:v>51.700000000000465</c:v>
                </c:pt>
                <c:pt idx="508" formatCode="0.0">
                  <c:v>51.800000000000466</c:v>
                </c:pt>
                <c:pt idx="509" formatCode="0.0">
                  <c:v>51.900000000000468</c:v>
                </c:pt>
                <c:pt idx="510" formatCode="0.0">
                  <c:v>52.000000000000469</c:v>
                </c:pt>
                <c:pt idx="511" formatCode="0.0">
                  <c:v>52.10000000000047</c:v>
                </c:pt>
                <c:pt idx="512" formatCode="0.0">
                  <c:v>52.200000000000472</c:v>
                </c:pt>
                <c:pt idx="513" formatCode="0.0">
                  <c:v>52.300000000000473</c:v>
                </c:pt>
                <c:pt idx="514" formatCode="0.0">
                  <c:v>52.400000000000475</c:v>
                </c:pt>
                <c:pt idx="515" formatCode="0.0">
                  <c:v>52.500000000000476</c:v>
                </c:pt>
                <c:pt idx="516" formatCode="0.0">
                  <c:v>52.600000000000477</c:v>
                </c:pt>
                <c:pt idx="517" formatCode="0.0">
                  <c:v>52.700000000000479</c:v>
                </c:pt>
                <c:pt idx="518" formatCode="0.0">
                  <c:v>52.80000000000048</c:v>
                </c:pt>
                <c:pt idx="519" formatCode="0.0">
                  <c:v>52.900000000000482</c:v>
                </c:pt>
                <c:pt idx="520" formatCode="0.0">
                  <c:v>53.000000000000483</c:v>
                </c:pt>
                <c:pt idx="521" formatCode="0.0">
                  <c:v>53.100000000000485</c:v>
                </c:pt>
                <c:pt idx="522" formatCode="0.0">
                  <c:v>53.200000000000486</c:v>
                </c:pt>
                <c:pt idx="523" formatCode="0.0">
                  <c:v>53.300000000000487</c:v>
                </c:pt>
                <c:pt idx="524" formatCode="0.0">
                  <c:v>53.400000000000489</c:v>
                </c:pt>
                <c:pt idx="525" formatCode="0.0">
                  <c:v>53.50000000000049</c:v>
                </c:pt>
                <c:pt idx="526" formatCode="0.0">
                  <c:v>53.600000000000492</c:v>
                </c:pt>
                <c:pt idx="527" formatCode="0.0">
                  <c:v>53.700000000000493</c:v>
                </c:pt>
                <c:pt idx="528" formatCode="0.0">
                  <c:v>53.800000000000495</c:v>
                </c:pt>
                <c:pt idx="529" formatCode="0.0">
                  <c:v>53.900000000000496</c:v>
                </c:pt>
                <c:pt idx="530" formatCode="0.0">
                  <c:v>54.000000000000497</c:v>
                </c:pt>
                <c:pt idx="531" formatCode="0.0">
                  <c:v>54.100000000000499</c:v>
                </c:pt>
                <c:pt idx="532" formatCode="0.0">
                  <c:v>54.2000000000005</c:v>
                </c:pt>
                <c:pt idx="533" formatCode="0.0">
                  <c:v>54.300000000000502</c:v>
                </c:pt>
                <c:pt idx="534" formatCode="0.0">
                  <c:v>54.400000000000503</c:v>
                </c:pt>
                <c:pt idx="535" formatCode="0.0">
                  <c:v>54.500000000000504</c:v>
                </c:pt>
                <c:pt idx="536" formatCode="0.0">
                  <c:v>54.600000000000506</c:v>
                </c:pt>
                <c:pt idx="537" formatCode="0.0">
                  <c:v>54.700000000000507</c:v>
                </c:pt>
                <c:pt idx="538" formatCode="0.0">
                  <c:v>54.800000000000509</c:v>
                </c:pt>
                <c:pt idx="539" formatCode="0.0">
                  <c:v>54.90000000000051</c:v>
                </c:pt>
                <c:pt idx="540" formatCode="0.0">
                  <c:v>55.000000000000512</c:v>
                </c:pt>
                <c:pt idx="541" formatCode="0.0">
                  <c:v>55.100000000000513</c:v>
                </c:pt>
                <c:pt idx="542" formatCode="0.0">
                  <c:v>55.200000000000514</c:v>
                </c:pt>
                <c:pt idx="543" formatCode="0.0">
                  <c:v>55.300000000000516</c:v>
                </c:pt>
                <c:pt idx="544" formatCode="0.0">
                  <c:v>55.400000000000517</c:v>
                </c:pt>
                <c:pt idx="545" formatCode="0.0">
                  <c:v>55.500000000000519</c:v>
                </c:pt>
                <c:pt idx="546" formatCode="0.0">
                  <c:v>55.60000000000052</c:v>
                </c:pt>
                <c:pt idx="547" formatCode="0.0">
                  <c:v>55.700000000000522</c:v>
                </c:pt>
                <c:pt idx="548" formatCode="0.0">
                  <c:v>55.800000000000523</c:v>
                </c:pt>
                <c:pt idx="549" formatCode="0.0">
                  <c:v>55.900000000000524</c:v>
                </c:pt>
                <c:pt idx="550" formatCode="0.0">
                  <c:v>56.000000000000526</c:v>
                </c:pt>
                <c:pt idx="551" formatCode="0.0">
                  <c:v>56.100000000000527</c:v>
                </c:pt>
                <c:pt idx="552" formatCode="0.0">
                  <c:v>56.200000000000529</c:v>
                </c:pt>
                <c:pt idx="553" formatCode="0.0">
                  <c:v>56.30000000000053</c:v>
                </c:pt>
                <c:pt idx="554" formatCode="0.0">
                  <c:v>56.400000000000531</c:v>
                </c:pt>
                <c:pt idx="555" formatCode="0.0">
                  <c:v>56.500000000000533</c:v>
                </c:pt>
                <c:pt idx="556" formatCode="0.0">
                  <c:v>56.600000000000534</c:v>
                </c:pt>
                <c:pt idx="557" formatCode="0.0">
                  <c:v>56.700000000000536</c:v>
                </c:pt>
                <c:pt idx="558" formatCode="0.0">
                  <c:v>56.800000000000537</c:v>
                </c:pt>
                <c:pt idx="559" formatCode="0.0">
                  <c:v>56.900000000000539</c:v>
                </c:pt>
                <c:pt idx="560" formatCode="0.0">
                  <c:v>57.00000000000054</c:v>
                </c:pt>
                <c:pt idx="561" formatCode="0.0">
                  <c:v>57.100000000000541</c:v>
                </c:pt>
                <c:pt idx="562" formatCode="0.0">
                  <c:v>57.200000000000543</c:v>
                </c:pt>
                <c:pt idx="563" formatCode="0.0">
                  <c:v>57.300000000000544</c:v>
                </c:pt>
                <c:pt idx="564" formatCode="0.0">
                  <c:v>57.400000000000546</c:v>
                </c:pt>
                <c:pt idx="565" formatCode="0.0">
                  <c:v>57.500000000000547</c:v>
                </c:pt>
                <c:pt idx="566" formatCode="0.0">
                  <c:v>57.600000000000549</c:v>
                </c:pt>
                <c:pt idx="567" formatCode="0.0">
                  <c:v>57.70000000000055</c:v>
                </c:pt>
                <c:pt idx="568" formatCode="0.0">
                  <c:v>57.800000000000551</c:v>
                </c:pt>
                <c:pt idx="569" formatCode="0.0">
                  <c:v>57.900000000000553</c:v>
                </c:pt>
                <c:pt idx="570" formatCode="0.0">
                  <c:v>58.000000000000554</c:v>
                </c:pt>
                <c:pt idx="571" formatCode="0.0">
                  <c:v>58.100000000000556</c:v>
                </c:pt>
                <c:pt idx="572" formatCode="0.0">
                  <c:v>58.200000000000557</c:v>
                </c:pt>
                <c:pt idx="573" formatCode="0.0">
                  <c:v>58.300000000000558</c:v>
                </c:pt>
                <c:pt idx="574" formatCode="0.0">
                  <c:v>58.40000000000056</c:v>
                </c:pt>
                <c:pt idx="575" formatCode="0.0">
                  <c:v>58.500000000000561</c:v>
                </c:pt>
                <c:pt idx="576" formatCode="0.0">
                  <c:v>58.600000000000563</c:v>
                </c:pt>
                <c:pt idx="577" formatCode="0.0">
                  <c:v>58.700000000000564</c:v>
                </c:pt>
                <c:pt idx="578" formatCode="0.0">
                  <c:v>58.800000000000566</c:v>
                </c:pt>
                <c:pt idx="579" formatCode="0.0">
                  <c:v>58.900000000000567</c:v>
                </c:pt>
                <c:pt idx="580" formatCode="0.0">
                  <c:v>59.000000000000568</c:v>
                </c:pt>
                <c:pt idx="581" formatCode="0.0">
                  <c:v>59.10000000000057</c:v>
                </c:pt>
                <c:pt idx="582" formatCode="0.0">
                  <c:v>59.200000000000571</c:v>
                </c:pt>
                <c:pt idx="583" formatCode="0.0">
                  <c:v>59.300000000000573</c:v>
                </c:pt>
                <c:pt idx="584" formatCode="0.0">
                  <c:v>59.400000000000574</c:v>
                </c:pt>
                <c:pt idx="585" formatCode="0.0">
                  <c:v>59.500000000000576</c:v>
                </c:pt>
                <c:pt idx="586" formatCode="0.0">
                  <c:v>59.600000000000577</c:v>
                </c:pt>
                <c:pt idx="587" formatCode="0.0">
                  <c:v>59.700000000000578</c:v>
                </c:pt>
                <c:pt idx="588" formatCode="0.0">
                  <c:v>59.80000000000058</c:v>
                </c:pt>
                <c:pt idx="589" formatCode="0.0">
                  <c:v>59.900000000000581</c:v>
                </c:pt>
                <c:pt idx="590" formatCode="0.0">
                  <c:v>60</c:v>
                </c:pt>
                <c:pt idx="591" formatCode="0.0">
                  <c:v>60.1</c:v>
                </c:pt>
                <c:pt idx="592" formatCode="0.0">
                  <c:v>60.2</c:v>
                </c:pt>
                <c:pt idx="593" formatCode="0.0">
                  <c:v>60.300000000000004</c:v>
                </c:pt>
                <c:pt idx="594" formatCode="0.0">
                  <c:v>60.400000000000006</c:v>
                </c:pt>
                <c:pt idx="595" formatCode="0.0">
                  <c:v>60.500000000000007</c:v>
                </c:pt>
                <c:pt idx="596" formatCode="0.0">
                  <c:v>60.600000000000009</c:v>
                </c:pt>
                <c:pt idx="597" formatCode="0.0">
                  <c:v>60.70000000000001</c:v>
                </c:pt>
                <c:pt idx="598" formatCode="0.0">
                  <c:v>60.800000000000011</c:v>
                </c:pt>
                <c:pt idx="599" formatCode="0.0">
                  <c:v>60.900000000000013</c:v>
                </c:pt>
                <c:pt idx="600" formatCode="0.0">
                  <c:v>61.000000000000014</c:v>
                </c:pt>
                <c:pt idx="601" formatCode="0.0">
                  <c:v>61.100000000000016</c:v>
                </c:pt>
                <c:pt idx="602" formatCode="0.0">
                  <c:v>61.200000000000017</c:v>
                </c:pt>
                <c:pt idx="603" formatCode="0.0">
                  <c:v>61.300000000000018</c:v>
                </c:pt>
                <c:pt idx="604" formatCode="0.0">
                  <c:v>61.40000000000002</c:v>
                </c:pt>
                <c:pt idx="605" formatCode="0.0">
                  <c:v>61.500000000000021</c:v>
                </c:pt>
                <c:pt idx="606" formatCode="0.0">
                  <c:v>61.600000000000023</c:v>
                </c:pt>
                <c:pt idx="607" formatCode="0.0">
                  <c:v>61.700000000000024</c:v>
                </c:pt>
                <c:pt idx="608" formatCode="0.0">
                  <c:v>61.800000000000026</c:v>
                </c:pt>
                <c:pt idx="609" formatCode="0.0">
                  <c:v>61.900000000000027</c:v>
                </c:pt>
                <c:pt idx="610" formatCode="0.0">
                  <c:v>62.000000000000028</c:v>
                </c:pt>
                <c:pt idx="611" formatCode="0.0">
                  <c:v>62.10000000000003</c:v>
                </c:pt>
                <c:pt idx="612" formatCode="0.0">
                  <c:v>62.200000000000031</c:v>
                </c:pt>
                <c:pt idx="613" formatCode="0.0">
                  <c:v>62.300000000000033</c:v>
                </c:pt>
                <c:pt idx="614" formatCode="0.0">
                  <c:v>62.400000000000034</c:v>
                </c:pt>
                <c:pt idx="615" formatCode="0.0">
                  <c:v>62.500000000000036</c:v>
                </c:pt>
                <c:pt idx="616" formatCode="0.0">
                  <c:v>62.600000000000037</c:v>
                </c:pt>
                <c:pt idx="617" formatCode="0.0">
                  <c:v>62.700000000000038</c:v>
                </c:pt>
                <c:pt idx="618" formatCode="0.0">
                  <c:v>62.80000000000004</c:v>
                </c:pt>
                <c:pt idx="619" formatCode="0.0">
                  <c:v>62.900000000000041</c:v>
                </c:pt>
                <c:pt idx="620" formatCode="0.0">
                  <c:v>63.000000000000043</c:v>
                </c:pt>
                <c:pt idx="621" formatCode="0.0">
                  <c:v>63.100000000000044</c:v>
                </c:pt>
                <c:pt idx="622" formatCode="0.0">
                  <c:v>63.200000000000045</c:v>
                </c:pt>
                <c:pt idx="623" formatCode="0.0">
                  <c:v>63.300000000000047</c:v>
                </c:pt>
                <c:pt idx="624" formatCode="0.0">
                  <c:v>63.400000000000048</c:v>
                </c:pt>
                <c:pt idx="625" formatCode="0.0">
                  <c:v>63.50000000000005</c:v>
                </c:pt>
                <c:pt idx="626" formatCode="0.0">
                  <c:v>63.600000000000051</c:v>
                </c:pt>
                <c:pt idx="627" formatCode="0.0">
                  <c:v>63.700000000000053</c:v>
                </c:pt>
                <c:pt idx="628" formatCode="0.0">
                  <c:v>63.800000000000054</c:v>
                </c:pt>
                <c:pt idx="629" formatCode="0.0">
                  <c:v>63.900000000000055</c:v>
                </c:pt>
                <c:pt idx="630" formatCode="0.0">
                  <c:v>64.000000000000057</c:v>
                </c:pt>
                <c:pt idx="631" formatCode="0.0">
                  <c:v>64.100000000000051</c:v>
                </c:pt>
                <c:pt idx="632" formatCode="0.0">
                  <c:v>64.200000000000045</c:v>
                </c:pt>
                <c:pt idx="633" formatCode="0.0">
                  <c:v>64.30000000000004</c:v>
                </c:pt>
                <c:pt idx="634" formatCode="0.0">
                  <c:v>64.400000000000034</c:v>
                </c:pt>
                <c:pt idx="635" formatCode="0.0">
                  <c:v>64.500000000000028</c:v>
                </c:pt>
                <c:pt idx="636" formatCode="0.0">
                  <c:v>64.600000000000023</c:v>
                </c:pt>
                <c:pt idx="637" formatCode="0.0">
                  <c:v>64.700000000000017</c:v>
                </c:pt>
                <c:pt idx="638" formatCode="0.0">
                  <c:v>64.800000000000011</c:v>
                </c:pt>
                <c:pt idx="639" formatCode="0.0">
                  <c:v>64.900000000000006</c:v>
                </c:pt>
                <c:pt idx="640" formatCode="0.0">
                  <c:v>65</c:v>
                </c:pt>
                <c:pt idx="641" formatCode="0.0">
                  <c:v>65.099999999999994</c:v>
                </c:pt>
                <c:pt idx="642" formatCode="0.0">
                  <c:v>65.199999999999989</c:v>
                </c:pt>
                <c:pt idx="643" formatCode="0.0">
                  <c:v>65.299999999999983</c:v>
                </c:pt>
                <c:pt idx="644" formatCode="0.0">
                  <c:v>65.399999999999977</c:v>
                </c:pt>
                <c:pt idx="645" formatCode="0.0">
                  <c:v>65.499999999999972</c:v>
                </c:pt>
                <c:pt idx="646" formatCode="0.0">
                  <c:v>65.599999999999966</c:v>
                </c:pt>
                <c:pt idx="647" formatCode="0.0">
                  <c:v>65.69999999999996</c:v>
                </c:pt>
                <c:pt idx="648" formatCode="0.0">
                  <c:v>65.799999999999955</c:v>
                </c:pt>
                <c:pt idx="649" formatCode="0.0">
                  <c:v>65.899999999999949</c:v>
                </c:pt>
                <c:pt idx="650" formatCode="0.0">
                  <c:v>65.999999999999943</c:v>
                </c:pt>
                <c:pt idx="651" formatCode="0.0">
                  <c:v>66.099999999999937</c:v>
                </c:pt>
                <c:pt idx="652" formatCode="0.0">
                  <c:v>66.199999999999932</c:v>
                </c:pt>
                <c:pt idx="653" formatCode="0.0">
                  <c:v>66.299999999999926</c:v>
                </c:pt>
                <c:pt idx="654" formatCode="0.0">
                  <c:v>66.39999999999992</c:v>
                </c:pt>
                <c:pt idx="655" formatCode="0.0">
                  <c:v>66.499999999999915</c:v>
                </c:pt>
                <c:pt idx="656" formatCode="0.0">
                  <c:v>66.599999999999909</c:v>
                </c:pt>
                <c:pt idx="657" formatCode="0.0">
                  <c:v>66.699999999999903</c:v>
                </c:pt>
                <c:pt idx="658" formatCode="0.0">
                  <c:v>66.799999999999898</c:v>
                </c:pt>
                <c:pt idx="659" formatCode="0.0">
                  <c:v>66.899999999999892</c:v>
                </c:pt>
                <c:pt idx="660" formatCode="0.0">
                  <c:v>66.999999999999886</c:v>
                </c:pt>
                <c:pt idx="661" formatCode="0.0">
                  <c:v>67.099999999999881</c:v>
                </c:pt>
                <c:pt idx="662" formatCode="0.0">
                  <c:v>67.199999999999875</c:v>
                </c:pt>
                <c:pt idx="663" formatCode="0.0">
                  <c:v>67.299999999999869</c:v>
                </c:pt>
                <c:pt idx="664" formatCode="0.0">
                  <c:v>67.399999999999864</c:v>
                </c:pt>
                <c:pt idx="665" formatCode="0.0">
                  <c:v>67.499999999999858</c:v>
                </c:pt>
                <c:pt idx="666" formatCode="0.0">
                  <c:v>67.599999999999852</c:v>
                </c:pt>
                <c:pt idx="667" formatCode="0.0">
                  <c:v>67.699999999999847</c:v>
                </c:pt>
                <c:pt idx="668" formatCode="0.0">
                  <c:v>67.799999999999841</c:v>
                </c:pt>
                <c:pt idx="669" formatCode="0.0">
                  <c:v>67.899999999999835</c:v>
                </c:pt>
                <c:pt idx="670" formatCode="0.0">
                  <c:v>67.999999999999829</c:v>
                </c:pt>
                <c:pt idx="671" formatCode="0.0">
                  <c:v>68.099999999999824</c:v>
                </c:pt>
                <c:pt idx="672" formatCode="0.0">
                  <c:v>68.199999999999818</c:v>
                </c:pt>
                <c:pt idx="673" formatCode="0.0">
                  <c:v>68.299999999999812</c:v>
                </c:pt>
                <c:pt idx="674" formatCode="0.0">
                  <c:v>68.399999999999807</c:v>
                </c:pt>
                <c:pt idx="675" formatCode="0.0">
                  <c:v>68.499999999999801</c:v>
                </c:pt>
                <c:pt idx="676" formatCode="0.0">
                  <c:v>68.599999999999795</c:v>
                </c:pt>
                <c:pt idx="677" formatCode="0.0">
                  <c:v>68.69999999999979</c:v>
                </c:pt>
                <c:pt idx="678" formatCode="0.0">
                  <c:v>68.799999999999784</c:v>
                </c:pt>
                <c:pt idx="679" formatCode="0.0">
                  <c:v>68.899999999999778</c:v>
                </c:pt>
                <c:pt idx="680" formatCode="0.0">
                  <c:v>68.999999999999773</c:v>
                </c:pt>
                <c:pt idx="681" formatCode="0.0">
                  <c:v>69.099999999999767</c:v>
                </c:pt>
                <c:pt idx="682" formatCode="0.0">
                  <c:v>69.199999999999761</c:v>
                </c:pt>
                <c:pt idx="683" formatCode="0.0">
                  <c:v>69.299999999999756</c:v>
                </c:pt>
                <c:pt idx="684" formatCode="0.0">
                  <c:v>69.39999999999975</c:v>
                </c:pt>
                <c:pt idx="685" formatCode="0.0">
                  <c:v>69.499999999999744</c:v>
                </c:pt>
                <c:pt idx="686" formatCode="0.0">
                  <c:v>69.599999999999739</c:v>
                </c:pt>
                <c:pt idx="687" formatCode="0.0">
                  <c:v>69.699999999999733</c:v>
                </c:pt>
                <c:pt idx="688" formatCode="0.0">
                  <c:v>69.799999999999727</c:v>
                </c:pt>
                <c:pt idx="689" formatCode="0.0">
                  <c:v>69.899999999999721</c:v>
                </c:pt>
                <c:pt idx="690" formatCode="0.0">
                  <c:v>69.999999999999716</c:v>
                </c:pt>
                <c:pt idx="691" formatCode="0.0">
                  <c:v>70.09999999999971</c:v>
                </c:pt>
                <c:pt idx="692" formatCode="0.0">
                  <c:v>70.199999999999704</c:v>
                </c:pt>
                <c:pt idx="693" formatCode="0.0">
                  <c:v>70.299999999999699</c:v>
                </c:pt>
                <c:pt idx="694" formatCode="0.0">
                  <c:v>70.399999999999693</c:v>
                </c:pt>
                <c:pt idx="695" formatCode="0.0">
                  <c:v>70.499999999999687</c:v>
                </c:pt>
                <c:pt idx="696" formatCode="0.0">
                  <c:v>70.599999999999682</c:v>
                </c:pt>
                <c:pt idx="697" formatCode="0.0">
                  <c:v>70.699999999999676</c:v>
                </c:pt>
                <c:pt idx="698" formatCode="0.0">
                  <c:v>70.79999999999967</c:v>
                </c:pt>
                <c:pt idx="699" formatCode="0.0">
                  <c:v>70.899999999999665</c:v>
                </c:pt>
                <c:pt idx="700" formatCode="0.0">
                  <c:v>70.999999999999659</c:v>
                </c:pt>
                <c:pt idx="701" formatCode="0.0">
                  <c:v>71.099999999999653</c:v>
                </c:pt>
                <c:pt idx="702" formatCode="0.0">
                  <c:v>71.199999999999648</c:v>
                </c:pt>
                <c:pt idx="703" formatCode="0.0">
                  <c:v>71.299999999999642</c:v>
                </c:pt>
                <c:pt idx="704" formatCode="0.0">
                  <c:v>71.399999999999636</c:v>
                </c:pt>
                <c:pt idx="705" formatCode="0.0">
                  <c:v>71.499999999999631</c:v>
                </c:pt>
                <c:pt idx="706" formatCode="0.0">
                  <c:v>71.599999999999625</c:v>
                </c:pt>
                <c:pt idx="707" formatCode="0.0">
                  <c:v>71.699999999999619</c:v>
                </c:pt>
                <c:pt idx="708" formatCode="0.0">
                  <c:v>71.799999999999613</c:v>
                </c:pt>
                <c:pt idx="709" formatCode="0.0">
                  <c:v>71.899999999999608</c:v>
                </c:pt>
                <c:pt idx="710" formatCode="0.0">
                  <c:v>71.999999999999602</c:v>
                </c:pt>
                <c:pt idx="711" formatCode="0.0">
                  <c:v>72.099999999999596</c:v>
                </c:pt>
                <c:pt idx="712" formatCode="0.0">
                  <c:v>72.199999999999591</c:v>
                </c:pt>
                <c:pt idx="713" formatCode="0.0">
                  <c:v>72.299999999999585</c:v>
                </c:pt>
                <c:pt idx="714" formatCode="0.0">
                  <c:v>72.399999999999579</c:v>
                </c:pt>
                <c:pt idx="715" formatCode="0.0">
                  <c:v>72.499999999999574</c:v>
                </c:pt>
                <c:pt idx="716" formatCode="0.0">
                  <c:v>72.599999999999568</c:v>
                </c:pt>
                <c:pt idx="717" formatCode="0.0">
                  <c:v>72.699999999999562</c:v>
                </c:pt>
                <c:pt idx="718" formatCode="0.0">
                  <c:v>72.799999999999557</c:v>
                </c:pt>
                <c:pt idx="719" formatCode="0.0">
                  <c:v>72.899999999999551</c:v>
                </c:pt>
                <c:pt idx="720" formatCode="0.0">
                  <c:v>72.999999999999545</c:v>
                </c:pt>
                <c:pt idx="721" formatCode="0.0">
                  <c:v>73.09999999999954</c:v>
                </c:pt>
                <c:pt idx="722" formatCode="0.0">
                  <c:v>73.199999999999534</c:v>
                </c:pt>
                <c:pt idx="723" formatCode="0.0">
                  <c:v>73.299999999999528</c:v>
                </c:pt>
                <c:pt idx="724" formatCode="0.0">
                  <c:v>73.399999999999523</c:v>
                </c:pt>
                <c:pt idx="725" formatCode="0.0">
                  <c:v>73.499999999999517</c:v>
                </c:pt>
                <c:pt idx="726" formatCode="0.0">
                  <c:v>73.599999999999511</c:v>
                </c:pt>
                <c:pt idx="727" formatCode="0.0">
                  <c:v>73.699999999999505</c:v>
                </c:pt>
                <c:pt idx="728" formatCode="0.0">
                  <c:v>73.7999999999995</c:v>
                </c:pt>
                <c:pt idx="729" formatCode="0.0">
                  <c:v>73.899999999999494</c:v>
                </c:pt>
                <c:pt idx="730" formatCode="0.0">
                  <c:v>73.999999999999488</c:v>
                </c:pt>
                <c:pt idx="731" formatCode="0.0">
                  <c:v>74.099999999999483</c:v>
                </c:pt>
                <c:pt idx="732" formatCode="0.0">
                  <c:v>74.199999999999477</c:v>
                </c:pt>
                <c:pt idx="733" formatCode="0.0">
                  <c:v>74.299999999999471</c:v>
                </c:pt>
                <c:pt idx="734" formatCode="0.0">
                  <c:v>74.399999999999466</c:v>
                </c:pt>
                <c:pt idx="735" formatCode="0.0">
                  <c:v>74.49999999999946</c:v>
                </c:pt>
                <c:pt idx="736" formatCode="0.0">
                  <c:v>74.599999999999454</c:v>
                </c:pt>
                <c:pt idx="737" formatCode="0.0">
                  <c:v>74.699999999999449</c:v>
                </c:pt>
                <c:pt idx="738" formatCode="0.0">
                  <c:v>74.799999999999443</c:v>
                </c:pt>
                <c:pt idx="739" formatCode="0.0">
                  <c:v>74.899999999999437</c:v>
                </c:pt>
                <c:pt idx="740" formatCode="0.0">
                  <c:v>74.999999999999432</c:v>
                </c:pt>
                <c:pt idx="741" formatCode="0.0">
                  <c:v>75.099999999999426</c:v>
                </c:pt>
                <c:pt idx="742" formatCode="0.0">
                  <c:v>75.19999999999942</c:v>
                </c:pt>
                <c:pt idx="743" formatCode="0.0">
                  <c:v>75.299999999999415</c:v>
                </c:pt>
                <c:pt idx="744" formatCode="0.0">
                  <c:v>75.399999999999409</c:v>
                </c:pt>
                <c:pt idx="745" formatCode="0.0">
                  <c:v>75.499999999999403</c:v>
                </c:pt>
                <c:pt idx="746" formatCode="0.0">
                  <c:v>75.599999999999397</c:v>
                </c:pt>
                <c:pt idx="747" formatCode="0.0">
                  <c:v>75.699999999999392</c:v>
                </c:pt>
                <c:pt idx="748" formatCode="0.0">
                  <c:v>75.799999999999386</c:v>
                </c:pt>
                <c:pt idx="749" formatCode="0.0">
                  <c:v>75.89999999999938</c:v>
                </c:pt>
                <c:pt idx="750" formatCode="0.0">
                  <c:v>75.999999999999375</c:v>
                </c:pt>
                <c:pt idx="751" formatCode="0.0">
                  <c:v>76.099999999999369</c:v>
                </c:pt>
                <c:pt idx="752" formatCode="0.0">
                  <c:v>76.199999999999363</c:v>
                </c:pt>
                <c:pt idx="753" formatCode="0.0">
                  <c:v>76.299999999999358</c:v>
                </c:pt>
                <c:pt idx="754" formatCode="0.0">
                  <c:v>76.399999999999352</c:v>
                </c:pt>
                <c:pt idx="755" formatCode="0.0">
                  <c:v>76.499999999999346</c:v>
                </c:pt>
                <c:pt idx="756" formatCode="0.0">
                  <c:v>76.599999999999341</c:v>
                </c:pt>
                <c:pt idx="757" formatCode="0.0">
                  <c:v>76.699999999999335</c:v>
                </c:pt>
                <c:pt idx="758" formatCode="0.0">
                  <c:v>76.799999999999329</c:v>
                </c:pt>
                <c:pt idx="759" formatCode="0.0">
                  <c:v>76.899999999999324</c:v>
                </c:pt>
                <c:pt idx="760" formatCode="0.0">
                  <c:v>76.999999999999318</c:v>
                </c:pt>
                <c:pt idx="761" formatCode="0.0">
                  <c:v>77.099999999999312</c:v>
                </c:pt>
                <c:pt idx="762" formatCode="0.0">
                  <c:v>77.199999999999307</c:v>
                </c:pt>
                <c:pt idx="763" formatCode="0.0">
                  <c:v>77.299999999999301</c:v>
                </c:pt>
                <c:pt idx="764" formatCode="0.0">
                  <c:v>77.399999999999295</c:v>
                </c:pt>
                <c:pt idx="765" formatCode="0.0">
                  <c:v>77.499999999999289</c:v>
                </c:pt>
                <c:pt idx="766" formatCode="0.0">
                  <c:v>77.599999999999284</c:v>
                </c:pt>
                <c:pt idx="767" formatCode="0.0">
                  <c:v>77.699999999999278</c:v>
                </c:pt>
                <c:pt idx="768" formatCode="0.0">
                  <c:v>77.799999999999272</c:v>
                </c:pt>
                <c:pt idx="769" formatCode="0.0">
                  <c:v>77.899999999999267</c:v>
                </c:pt>
                <c:pt idx="770" formatCode="0.0">
                  <c:v>77.999999999999261</c:v>
                </c:pt>
                <c:pt idx="771" formatCode="0.0">
                  <c:v>78.099999999999255</c:v>
                </c:pt>
                <c:pt idx="772" formatCode="0.0">
                  <c:v>78.19999999999925</c:v>
                </c:pt>
                <c:pt idx="773" formatCode="0.0">
                  <c:v>78.299999999999244</c:v>
                </c:pt>
                <c:pt idx="774" formatCode="0.0">
                  <c:v>78.399999999999238</c:v>
                </c:pt>
                <c:pt idx="775" formatCode="0.0">
                  <c:v>78.499999999999233</c:v>
                </c:pt>
                <c:pt idx="776" formatCode="0.0">
                  <c:v>78.599999999999227</c:v>
                </c:pt>
                <c:pt idx="777" formatCode="0.0">
                  <c:v>78.699999999999221</c:v>
                </c:pt>
                <c:pt idx="778" formatCode="0.0">
                  <c:v>78.799999999999216</c:v>
                </c:pt>
                <c:pt idx="779" formatCode="0.0">
                  <c:v>78.89999999999921</c:v>
                </c:pt>
                <c:pt idx="780" formatCode="0.0">
                  <c:v>78.999999999999204</c:v>
                </c:pt>
                <c:pt idx="781" formatCode="0.0">
                  <c:v>79.099999999999199</c:v>
                </c:pt>
                <c:pt idx="782" formatCode="0.0">
                  <c:v>79.199999999999193</c:v>
                </c:pt>
                <c:pt idx="783" formatCode="0.0">
                  <c:v>79.299999999999187</c:v>
                </c:pt>
                <c:pt idx="784" formatCode="0.0">
                  <c:v>79.399999999999181</c:v>
                </c:pt>
                <c:pt idx="785" formatCode="0.0">
                  <c:v>79.499999999999176</c:v>
                </c:pt>
                <c:pt idx="786" formatCode="0.0">
                  <c:v>79.59999999999917</c:v>
                </c:pt>
                <c:pt idx="787" formatCode="0.0">
                  <c:v>79.699999999999164</c:v>
                </c:pt>
                <c:pt idx="788" formatCode="0.0">
                  <c:v>79.799999999999159</c:v>
                </c:pt>
                <c:pt idx="789" formatCode="0.0">
                  <c:v>79.899999999999153</c:v>
                </c:pt>
                <c:pt idx="790" formatCode="0.0">
                  <c:v>79.999999999999147</c:v>
                </c:pt>
                <c:pt idx="791" formatCode="0.0">
                  <c:v>80.099999999999142</c:v>
                </c:pt>
                <c:pt idx="792" formatCode="0.0">
                  <c:v>80.199999999999136</c:v>
                </c:pt>
                <c:pt idx="793" formatCode="0.0">
                  <c:v>80.29999999999913</c:v>
                </c:pt>
                <c:pt idx="794" formatCode="0.0">
                  <c:v>80.399999999999125</c:v>
                </c:pt>
                <c:pt idx="795" formatCode="0.0">
                  <c:v>80.499999999999119</c:v>
                </c:pt>
                <c:pt idx="796" formatCode="0.0">
                  <c:v>80.599999999999113</c:v>
                </c:pt>
                <c:pt idx="797" formatCode="0.0">
                  <c:v>80.699999999999108</c:v>
                </c:pt>
                <c:pt idx="798" formatCode="0.0">
                  <c:v>80.799999999999102</c:v>
                </c:pt>
                <c:pt idx="799" formatCode="0.0">
                  <c:v>80.899999999999096</c:v>
                </c:pt>
                <c:pt idx="800" formatCode="0.0">
                  <c:v>80.999999999999091</c:v>
                </c:pt>
                <c:pt idx="801" formatCode="0.0">
                  <c:v>81.099999999999085</c:v>
                </c:pt>
                <c:pt idx="802" formatCode="0.0">
                  <c:v>81.199999999999079</c:v>
                </c:pt>
                <c:pt idx="803" formatCode="0.0">
                  <c:v>81.299999999999073</c:v>
                </c:pt>
                <c:pt idx="804" formatCode="0.0">
                  <c:v>81.399999999999068</c:v>
                </c:pt>
                <c:pt idx="805" formatCode="0.0">
                  <c:v>81.499999999999062</c:v>
                </c:pt>
                <c:pt idx="806" formatCode="0.0">
                  <c:v>81.599999999999056</c:v>
                </c:pt>
                <c:pt idx="807" formatCode="0.0">
                  <c:v>81.699999999999051</c:v>
                </c:pt>
                <c:pt idx="808" formatCode="0.0">
                  <c:v>81.799999999999045</c:v>
                </c:pt>
                <c:pt idx="809" formatCode="0.0">
                  <c:v>81.899999999999039</c:v>
                </c:pt>
                <c:pt idx="810" formatCode="0.0">
                  <c:v>81.999999999999034</c:v>
                </c:pt>
                <c:pt idx="811" formatCode="0.0">
                  <c:v>82.099999999999028</c:v>
                </c:pt>
                <c:pt idx="812" formatCode="0.0">
                  <c:v>82.199999999999022</c:v>
                </c:pt>
                <c:pt idx="813" formatCode="0.0">
                  <c:v>82.299999999999017</c:v>
                </c:pt>
                <c:pt idx="814" formatCode="0.0">
                  <c:v>82.399999999999011</c:v>
                </c:pt>
                <c:pt idx="815" formatCode="0.0">
                  <c:v>82.499999999999005</c:v>
                </c:pt>
                <c:pt idx="816" formatCode="0.0">
                  <c:v>82.599999999999</c:v>
                </c:pt>
                <c:pt idx="817" formatCode="0.0">
                  <c:v>82.699999999998994</c:v>
                </c:pt>
                <c:pt idx="818" formatCode="0.0">
                  <c:v>82.799999999998988</c:v>
                </c:pt>
                <c:pt idx="819" formatCode="0.0">
                  <c:v>82.899999999998983</c:v>
                </c:pt>
                <c:pt idx="820" formatCode="0.0">
                  <c:v>82.999999999998977</c:v>
                </c:pt>
                <c:pt idx="821" formatCode="0.0">
                  <c:v>83.099999999998971</c:v>
                </c:pt>
                <c:pt idx="822" formatCode="0.0">
                  <c:v>83.199999999998965</c:v>
                </c:pt>
                <c:pt idx="823" formatCode="0.0">
                  <c:v>83.29999999999896</c:v>
                </c:pt>
                <c:pt idx="824" formatCode="0.0">
                  <c:v>83.399999999998954</c:v>
                </c:pt>
                <c:pt idx="825" formatCode="0.0">
                  <c:v>83.499999999998948</c:v>
                </c:pt>
                <c:pt idx="826" formatCode="0.0">
                  <c:v>83.599999999998943</c:v>
                </c:pt>
                <c:pt idx="827" formatCode="0.0">
                  <c:v>83.699999999998937</c:v>
                </c:pt>
                <c:pt idx="828" formatCode="0.0">
                  <c:v>83.799999999998931</c:v>
                </c:pt>
                <c:pt idx="829" formatCode="0.0">
                  <c:v>83.899999999998926</c:v>
                </c:pt>
                <c:pt idx="830" formatCode="0.0">
                  <c:v>83.99999999999892</c:v>
                </c:pt>
                <c:pt idx="831" formatCode="0.0">
                  <c:v>84.099999999998914</c:v>
                </c:pt>
                <c:pt idx="832" formatCode="0.0">
                  <c:v>84.199999999998909</c:v>
                </c:pt>
                <c:pt idx="833" formatCode="0.0">
                  <c:v>84.299999999998903</c:v>
                </c:pt>
                <c:pt idx="834" formatCode="0.0">
                  <c:v>84.399999999998897</c:v>
                </c:pt>
                <c:pt idx="835" formatCode="0.0">
                  <c:v>84.499999999998892</c:v>
                </c:pt>
                <c:pt idx="836" formatCode="0.0">
                  <c:v>84.599999999998886</c:v>
                </c:pt>
                <c:pt idx="837" formatCode="0.0">
                  <c:v>84.69999999999888</c:v>
                </c:pt>
                <c:pt idx="838" formatCode="0.0">
                  <c:v>84.799999999998875</c:v>
                </c:pt>
                <c:pt idx="839" formatCode="0.0">
                  <c:v>84.899999999998869</c:v>
                </c:pt>
                <c:pt idx="840" formatCode="0.0">
                  <c:v>84.999999999998863</c:v>
                </c:pt>
                <c:pt idx="841" formatCode="0.0">
                  <c:v>85.099999999998857</c:v>
                </c:pt>
                <c:pt idx="842" formatCode="0.0">
                  <c:v>85.199999999998852</c:v>
                </c:pt>
                <c:pt idx="843" formatCode="0.0">
                  <c:v>85.299999999998846</c:v>
                </c:pt>
                <c:pt idx="844" formatCode="0.0">
                  <c:v>85.39999999999884</c:v>
                </c:pt>
                <c:pt idx="845" formatCode="0.0">
                  <c:v>85.499999999998835</c:v>
                </c:pt>
                <c:pt idx="846" formatCode="0.0">
                  <c:v>85.599999999998829</c:v>
                </c:pt>
                <c:pt idx="847" formatCode="0.0">
                  <c:v>85.699999999998823</c:v>
                </c:pt>
                <c:pt idx="848" formatCode="0.0">
                  <c:v>85.799999999998818</c:v>
                </c:pt>
                <c:pt idx="849" formatCode="0.0">
                  <c:v>85.899999999998812</c:v>
                </c:pt>
                <c:pt idx="850" formatCode="0.0">
                  <c:v>85.999999999998806</c:v>
                </c:pt>
                <c:pt idx="851" formatCode="0.0">
                  <c:v>86.099999999998801</c:v>
                </c:pt>
                <c:pt idx="852" formatCode="0.0">
                  <c:v>86.199999999998795</c:v>
                </c:pt>
                <c:pt idx="853" formatCode="0.0">
                  <c:v>86.299999999998789</c:v>
                </c:pt>
                <c:pt idx="854" formatCode="0.0">
                  <c:v>86.399999999998784</c:v>
                </c:pt>
                <c:pt idx="855" formatCode="0.0">
                  <c:v>86.499999999998778</c:v>
                </c:pt>
                <c:pt idx="856" formatCode="0.0">
                  <c:v>86.599999999998772</c:v>
                </c:pt>
                <c:pt idx="857" formatCode="0.0">
                  <c:v>86.699999999998766</c:v>
                </c:pt>
                <c:pt idx="858" formatCode="0.0">
                  <c:v>86.799999999998761</c:v>
                </c:pt>
                <c:pt idx="859" formatCode="0.0">
                  <c:v>86.899999999998755</c:v>
                </c:pt>
                <c:pt idx="860" formatCode="0.0">
                  <c:v>86.999999999998749</c:v>
                </c:pt>
                <c:pt idx="861" formatCode="0.0">
                  <c:v>87.099999999998744</c:v>
                </c:pt>
                <c:pt idx="862" formatCode="0.0">
                  <c:v>87.199999999998738</c:v>
                </c:pt>
                <c:pt idx="863" formatCode="0.0">
                  <c:v>87.299999999998732</c:v>
                </c:pt>
                <c:pt idx="864" formatCode="0.0">
                  <c:v>87.399999999998727</c:v>
                </c:pt>
                <c:pt idx="865" formatCode="0.0">
                  <c:v>87.499999999998721</c:v>
                </c:pt>
                <c:pt idx="866" formatCode="0.0">
                  <c:v>87.599999999998715</c:v>
                </c:pt>
                <c:pt idx="867" formatCode="0.0">
                  <c:v>87.69999999999871</c:v>
                </c:pt>
                <c:pt idx="868" formatCode="0.0">
                  <c:v>87.799999999998704</c:v>
                </c:pt>
                <c:pt idx="869" formatCode="0.0">
                  <c:v>87.899999999998698</c:v>
                </c:pt>
                <c:pt idx="870" formatCode="0.0">
                  <c:v>87.999999999998693</c:v>
                </c:pt>
                <c:pt idx="871" formatCode="0.0">
                  <c:v>88.099999999998687</c:v>
                </c:pt>
                <c:pt idx="872" formatCode="0.0">
                  <c:v>88.199999999998681</c:v>
                </c:pt>
                <c:pt idx="873" formatCode="0.0">
                  <c:v>88.299999999998676</c:v>
                </c:pt>
                <c:pt idx="874" formatCode="0.0">
                  <c:v>88.39999999999867</c:v>
                </c:pt>
                <c:pt idx="875" formatCode="0.0">
                  <c:v>88.499999999998664</c:v>
                </c:pt>
                <c:pt idx="876" formatCode="0.0">
                  <c:v>88.599999999998658</c:v>
                </c:pt>
                <c:pt idx="877" formatCode="0.0">
                  <c:v>88.699999999998653</c:v>
                </c:pt>
                <c:pt idx="878" formatCode="0.0">
                  <c:v>88.799999999998647</c:v>
                </c:pt>
                <c:pt idx="879" formatCode="0.0">
                  <c:v>88.899999999998641</c:v>
                </c:pt>
                <c:pt idx="880" formatCode="0.0">
                  <c:v>88.999999999998636</c:v>
                </c:pt>
                <c:pt idx="881" formatCode="0.0">
                  <c:v>89.09999999999863</c:v>
                </c:pt>
                <c:pt idx="882" formatCode="0.0">
                  <c:v>89.199999999998624</c:v>
                </c:pt>
                <c:pt idx="883" formatCode="0.0">
                  <c:v>89.299999999998619</c:v>
                </c:pt>
                <c:pt idx="884" formatCode="0.0">
                  <c:v>89.399999999998613</c:v>
                </c:pt>
                <c:pt idx="885" formatCode="0.0">
                  <c:v>89.499999999998607</c:v>
                </c:pt>
                <c:pt idx="886" formatCode="0.0">
                  <c:v>89.599999999998602</c:v>
                </c:pt>
                <c:pt idx="887" formatCode="0.0">
                  <c:v>89.699999999998596</c:v>
                </c:pt>
                <c:pt idx="888" formatCode="0.0">
                  <c:v>89.79999999999859</c:v>
                </c:pt>
                <c:pt idx="889" formatCode="0.0">
                  <c:v>89.899999999998585</c:v>
                </c:pt>
                <c:pt idx="890" formatCode="0.0">
                  <c:v>89.999999999998579</c:v>
                </c:pt>
                <c:pt idx="891" formatCode="0.0">
                  <c:v>90.099999999998573</c:v>
                </c:pt>
                <c:pt idx="892" formatCode="0.0">
                  <c:v>90.199999999998568</c:v>
                </c:pt>
                <c:pt idx="893" formatCode="0.0">
                  <c:v>90.299999999998562</c:v>
                </c:pt>
                <c:pt idx="894" formatCode="0.0">
                  <c:v>90.399999999998556</c:v>
                </c:pt>
                <c:pt idx="895" formatCode="0.0">
                  <c:v>90.49999999999855</c:v>
                </c:pt>
                <c:pt idx="896" formatCode="0.0">
                  <c:v>90.599999999998545</c:v>
                </c:pt>
                <c:pt idx="897" formatCode="0.0">
                  <c:v>90.699999999998539</c:v>
                </c:pt>
                <c:pt idx="898" formatCode="0.0">
                  <c:v>90.799999999998533</c:v>
                </c:pt>
                <c:pt idx="899" formatCode="0.0">
                  <c:v>90.899999999998528</c:v>
                </c:pt>
                <c:pt idx="900" formatCode="0.0">
                  <c:v>90.999999999998522</c:v>
                </c:pt>
                <c:pt idx="901" formatCode="0.0">
                  <c:v>91.099999999998516</c:v>
                </c:pt>
                <c:pt idx="902" formatCode="0.0">
                  <c:v>91.199999999998511</c:v>
                </c:pt>
                <c:pt idx="903" formatCode="0.0">
                  <c:v>91.299999999998505</c:v>
                </c:pt>
                <c:pt idx="904" formatCode="0.0">
                  <c:v>91.399999999998499</c:v>
                </c:pt>
                <c:pt idx="905" formatCode="0.0">
                  <c:v>91.499999999998494</c:v>
                </c:pt>
                <c:pt idx="906" formatCode="0.0">
                  <c:v>91.599999999998488</c:v>
                </c:pt>
                <c:pt idx="907" formatCode="0.0">
                  <c:v>91.699999999998482</c:v>
                </c:pt>
                <c:pt idx="908" formatCode="0.0">
                  <c:v>91.799999999998477</c:v>
                </c:pt>
                <c:pt idx="909" formatCode="0.0">
                  <c:v>91.899999999998471</c:v>
                </c:pt>
                <c:pt idx="910" formatCode="0.0">
                  <c:v>91.999999999998465</c:v>
                </c:pt>
                <c:pt idx="911" formatCode="0.0">
                  <c:v>92.09999999999846</c:v>
                </c:pt>
                <c:pt idx="912" formatCode="0.0">
                  <c:v>92.199999999998454</c:v>
                </c:pt>
                <c:pt idx="913" formatCode="0.0">
                  <c:v>92.299999999998448</c:v>
                </c:pt>
                <c:pt idx="914" formatCode="0.0">
                  <c:v>92.399999999998442</c:v>
                </c:pt>
                <c:pt idx="915" formatCode="0.0">
                  <c:v>92.499999999998437</c:v>
                </c:pt>
                <c:pt idx="916" formatCode="0.0">
                  <c:v>92.599999999998431</c:v>
                </c:pt>
                <c:pt idx="917" formatCode="0.0">
                  <c:v>92.699999999998425</c:v>
                </c:pt>
                <c:pt idx="918" formatCode="0.0">
                  <c:v>92.79999999999842</c:v>
                </c:pt>
                <c:pt idx="919" formatCode="0.0">
                  <c:v>92.899999999998414</c:v>
                </c:pt>
                <c:pt idx="920" formatCode="0.0">
                  <c:v>92.999999999998408</c:v>
                </c:pt>
                <c:pt idx="921" formatCode="0.0">
                  <c:v>93.099999999998403</c:v>
                </c:pt>
                <c:pt idx="922" formatCode="0.0">
                  <c:v>93.199999999998397</c:v>
                </c:pt>
                <c:pt idx="923" formatCode="0.0">
                  <c:v>93.299999999998391</c:v>
                </c:pt>
                <c:pt idx="924" formatCode="0.0">
                  <c:v>93.399999999998386</c:v>
                </c:pt>
                <c:pt idx="925" formatCode="0.0">
                  <c:v>93.49999999999838</c:v>
                </c:pt>
                <c:pt idx="926" formatCode="0.0">
                  <c:v>93.599999999998374</c:v>
                </c:pt>
                <c:pt idx="927" formatCode="0.0">
                  <c:v>93.699999999998369</c:v>
                </c:pt>
                <c:pt idx="928" formatCode="0.0">
                  <c:v>93.799999999998363</c:v>
                </c:pt>
                <c:pt idx="929" formatCode="0.0">
                  <c:v>93.899999999998357</c:v>
                </c:pt>
                <c:pt idx="930" formatCode="0.0">
                  <c:v>93.999999999998352</c:v>
                </c:pt>
                <c:pt idx="931" formatCode="0.0">
                  <c:v>94.099999999998346</c:v>
                </c:pt>
                <c:pt idx="932" formatCode="0.0">
                  <c:v>94.19999999999834</c:v>
                </c:pt>
                <c:pt idx="933" formatCode="0.0">
                  <c:v>94.299999999998334</c:v>
                </c:pt>
                <c:pt idx="934" formatCode="0.0">
                  <c:v>94.399999999998329</c:v>
                </c:pt>
                <c:pt idx="935" formatCode="0.0">
                  <c:v>94.499999999998323</c:v>
                </c:pt>
                <c:pt idx="936" formatCode="0.0">
                  <c:v>94.599999999998317</c:v>
                </c:pt>
                <c:pt idx="937" formatCode="0.0">
                  <c:v>94.699999999998312</c:v>
                </c:pt>
                <c:pt idx="938" formatCode="0.0">
                  <c:v>94.799999999998306</c:v>
                </c:pt>
                <c:pt idx="939" formatCode="0.0">
                  <c:v>94.8999999999983</c:v>
                </c:pt>
                <c:pt idx="940" formatCode="0.0">
                  <c:v>94.999999999998295</c:v>
                </c:pt>
                <c:pt idx="941" formatCode="0.0">
                  <c:v>95.099999999998289</c:v>
                </c:pt>
                <c:pt idx="942" formatCode="0.0">
                  <c:v>95.199999999998283</c:v>
                </c:pt>
                <c:pt idx="943" formatCode="0.0">
                  <c:v>95.299999999998278</c:v>
                </c:pt>
                <c:pt idx="944" formatCode="0.0">
                  <c:v>95.399999999998272</c:v>
                </c:pt>
                <c:pt idx="945" formatCode="0.0">
                  <c:v>95.499999999998266</c:v>
                </c:pt>
                <c:pt idx="946" formatCode="0.0">
                  <c:v>95.599999999998261</c:v>
                </c:pt>
                <c:pt idx="947" formatCode="0.0">
                  <c:v>95.699999999998255</c:v>
                </c:pt>
                <c:pt idx="948" formatCode="0.0">
                  <c:v>95.799999999998249</c:v>
                </c:pt>
                <c:pt idx="949" formatCode="0.0">
                  <c:v>95.899999999998244</c:v>
                </c:pt>
                <c:pt idx="950" formatCode="0.0">
                  <c:v>95.999999999998238</c:v>
                </c:pt>
                <c:pt idx="951" formatCode="0.0">
                  <c:v>96.099999999998232</c:v>
                </c:pt>
                <c:pt idx="952" formatCode="0.0">
                  <c:v>96.199999999998226</c:v>
                </c:pt>
                <c:pt idx="953" formatCode="0.0">
                  <c:v>96.299999999998221</c:v>
                </c:pt>
                <c:pt idx="954" formatCode="0.0">
                  <c:v>96.399999999998215</c:v>
                </c:pt>
                <c:pt idx="955" formatCode="0.0">
                  <c:v>96.499999999998209</c:v>
                </c:pt>
                <c:pt idx="956" formatCode="0.0">
                  <c:v>96.599999999998204</c:v>
                </c:pt>
                <c:pt idx="957" formatCode="0.0">
                  <c:v>96.699999999998198</c:v>
                </c:pt>
                <c:pt idx="958" formatCode="0.0">
                  <c:v>96.799999999998192</c:v>
                </c:pt>
                <c:pt idx="959" formatCode="0.0">
                  <c:v>96.899999999998187</c:v>
                </c:pt>
                <c:pt idx="960" formatCode="0.0">
                  <c:v>96.999999999998181</c:v>
                </c:pt>
                <c:pt idx="961" formatCode="0.0">
                  <c:v>97.099999999998175</c:v>
                </c:pt>
                <c:pt idx="962" formatCode="0.0">
                  <c:v>97.19999999999817</c:v>
                </c:pt>
                <c:pt idx="963" formatCode="0.0">
                  <c:v>97.299999999998164</c:v>
                </c:pt>
                <c:pt idx="964" formatCode="0.0">
                  <c:v>97.399999999998158</c:v>
                </c:pt>
                <c:pt idx="965" formatCode="0.0">
                  <c:v>97.499999999998153</c:v>
                </c:pt>
                <c:pt idx="966" formatCode="0.0">
                  <c:v>97.599999999998147</c:v>
                </c:pt>
                <c:pt idx="967" formatCode="0.0">
                  <c:v>97.699999999998141</c:v>
                </c:pt>
                <c:pt idx="968" formatCode="0.0">
                  <c:v>97.799999999998136</c:v>
                </c:pt>
                <c:pt idx="969" formatCode="0.0">
                  <c:v>97.89999999999813</c:v>
                </c:pt>
                <c:pt idx="970" formatCode="0.0">
                  <c:v>97.999999999998124</c:v>
                </c:pt>
                <c:pt idx="971" formatCode="0.0">
                  <c:v>98.099999999998118</c:v>
                </c:pt>
                <c:pt idx="972" formatCode="0.0">
                  <c:v>98.199999999998113</c:v>
                </c:pt>
                <c:pt idx="973" formatCode="0.0">
                  <c:v>98.299999999998107</c:v>
                </c:pt>
                <c:pt idx="974" formatCode="0.0">
                  <c:v>98.399999999998101</c:v>
                </c:pt>
                <c:pt idx="975" formatCode="0.0">
                  <c:v>98.499999999998096</c:v>
                </c:pt>
                <c:pt idx="976" formatCode="0.0">
                  <c:v>98.59999999999809</c:v>
                </c:pt>
                <c:pt idx="977" formatCode="0.0">
                  <c:v>98.699999999998084</c:v>
                </c:pt>
                <c:pt idx="978" formatCode="0.0">
                  <c:v>98.799999999998079</c:v>
                </c:pt>
                <c:pt idx="979" formatCode="0.0">
                  <c:v>98.899999999998073</c:v>
                </c:pt>
                <c:pt idx="980" formatCode="0.0">
                  <c:v>98.999999999998067</c:v>
                </c:pt>
                <c:pt idx="981" formatCode="0.0">
                  <c:v>99.099999999998062</c:v>
                </c:pt>
                <c:pt idx="982" formatCode="0.0">
                  <c:v>99.199999999998056</c:v>
                </c:pt>
                <c:pt idx="983" formatCode="0.0">
                  <c:v>99.29999999999805</c:v>
                </c:pt>
                <c:pt idx="984" formatCode="0.0">
                  <c:v>99.399999999998045</c:v>
                </c:pt>
                <c:pt idx="985" formatCode="0.0">
                  <c:v>99.499999999998039</c:v>
                </c:pt>
                <c:pt idx="986" formatCode="0.0">
                  <c:v>99.599999999998033</c:v>
                </c:pt>
                <c:pt idx="987" formatCode="0.0">
                  <c:v>99.699999999998028</c:v>
                </c:pt>
                <c:pt idx="988" formatCode="0.0">
                  <c:v>99.799999999998022</c:v>
                </c:pt>
                <c:pt idx="989" formatCode="0.0">
                  <c:v>99.899999999998016</c:v>
                </c:pt>
                <c:pt idx="990" formatCode="0.0">
                  <c:v>99.99999999999801</c:v>
                </c:pt>
                <c:pt idx="991" formatCode="0.0">
                  <c:v>100.099999999998</c:v>
                </c:pt>
                <c:pt idx="992" formatCode="0.0">
                  <c:v>100.199999999998</c:v>
                </c:pt>
                <c:pt idx="993" formatCode="0.0">
                  <c:v>100.29999999999799</c:v>
                </c:pt>
                <c:pt idx="994" formatCode="0.0">
                  <c:v>100.39999999999799</c:v>
                </c:pt>
                <c:pt idx="995" formatCode="0.0">
                  <c:v>100.49999999999798</c:v>
                </c:pt>
                <c:pt idx="996" formatCode="0.0">
                  <c:v>100.59999999999798</c:v>
                </c:pt>
                <c:pt idx="997" formatCode="0.0">
                  <c:v>100.69999999999797</c:v>
                </c:pt>
                <c:pt idx="998" formatCode="0.0">
                  <c:v>100.79999999999797</c:v>
                </c:pt>
                <c:pt idx="999" formatCode="0.0">
                  <c:v>100.89999999999796</c:v>
                </c:pt>
                <c:pt idx="1000" formatCode="0.0">
                  <c:v>100.99999999999795</c:v>
                </c:pt>
                <c:pt idx="1001" formatCode="0.0">
                  <c:v>101.09999999999795</c:v>
                </c:pt>
                <c:pt idx="1002" formatCode="0.0">
                  <c:v>101.19999999999794</c:v>
                </c:pt>
                <c:pt idx="1003" formatCode="0.0">
                  <c:v>101.29999999999794</c:v>
                </c:pt>
                <c:pt idx="1004" formatCode="0.0">
                  <c:v>101.39999999999793</c:v>
                </c:pt>
                <c:pt idx="1005" formatCode="0.0">
                  <c:v>101.49999999999793</c:v>
                </c:pt>
                <c:pt idx="1006" formatCode="0.0">
                  <c:v>101.59999999999792</c:v>
                </c:pt>
                <c:pt idx="1007" formatCode="0.0">
                  <c:v>101.69999999999791</c:v>
                </c:pt>
                <c:pt idx="1008" formatCode="0.0">
                  <c:v>101.79999999999791</c:v>
                </c:pt>
                <c:pt idx="1009" formatCode="0.0">
                  <c:v>101.8999999999979</c:v>
                </c:pt>
                <c:pt idx="1010" formatCode="0.0">
                  <c:v>101.9999999999979</c:v>
                </c:pt>
                <c:pt idx="1011" formatCode="0.0">
                  <c:v>102.09999999999789</c:v>
                </c:pt>
                <c:pt idx="1012" formatCode="0.0">
                  <c:v>102.19999999999789</c:v>
                </c:pt>
                <c:pt idx="1013" formatCode="0.0">
                  <c:v>102.29999999999788</c:v>
                </c:pt>
                <c:pt idx="1014" formatCode="0.0">
                  <c:v>102.39999999999787</c:v>
                </c:pt>
                <c:pt idx="1015" formatCode="0.0">
                  <c:v>102.49999999999787</c:v>
                </c:pt>
                <c:pt idx="1016" formatCode="0.0">
                  <c:v>102.59999999999786</c:v>
                </c:pt>
                <c:pt idx="1017" formatCode="0.0">
                  <c:v>102.69999999999786</c:v>
                </c:pt>
                <c:pt idx="1018" formatCode="0.0">
                  <c:v>102.79999999999785</c:v>
                </c:pt>
                <c:pt idx="1019" formatCode="0.0">
                  <c:v>102.89999999999785</c:v>
                </c:pt>
                <c:pt idx="1020" formatCode="0.0">
                  <c:v>102.99999999999784</c:v>
                </c:pt>
                <c:pt idx="1021" formatCode="0.0">
                  <c:v>103.09999999999783</c:v>
                </c:pt>
                <c:pt idx="1022" formatCode="0.0">
                  <c:v>103.19999999999783</c:v>
                </c:pt>
                <c:pt idx="1023" formatCode="0.0">
                  <c:v>103.29999999999782</c:v>
                </c:pt>
                <c:pt idx="1024" formatCode="0.0">
                  <c:v>103.39999999999782</c:v>
                </c:pt>
                <c:pt idx="1025" formatCode="0.0">
                  <c:v>103.49999999999781</c:v>
                </c:pt>
                <c:pt idx="1026" formatCode="0.0">
                  <c:v>103.59999999999781</c:v>
                </c:pt>
                <c:pt idx="1027" formatCode="0.0">
                  <c:v>103.6999999999978</c:v>
                </c:pt>
                <c:pt idx="1028" formatCode="0.0">
                  <c:v>103.79999999999779</c:v>
                </c:pt>
                <c:pt idx="1029" formatCode="0.0">
                  <c:v>103.89999999999779</c:v>
                </c:pt>
                <c:pt idx="1030" formatCode="0.0">
                  <c:v>103.99999999999778</c:v>
                </c:pt>
                <c:pt idx="1031" formatCode="0.0">
                  <c:v>104.09999999999778</c:v>
                </c:pt>
                <c:pt idx="1032" formatCode="0.0">
                  <c:v>104.19999999999777</c:v>
                </c:pt>
                <c:pt idx="1033" formatCode="0.0">
                  <c:v>104.29999999999777</c:v>
                </c:pt>
                <c:pt idx="1034" formatCode="0.0">
                  <c:v>104.39999999999776</c:v>
                </c:pt>
                <c:pt idx="1035" formatCode="0.0">
                  <c:v>104.49999999999775</c:v>
                </c:pt>
                <c:pt idx="1036" formatCode="0.0">
                  <c:v>104.59999999999775</c:v>
                </c:pt>
                <c:pt idx="1037" formatCode="0.0">
                  <c:v>104.69999999999774</c:v>
                </c:pt>
                <c:pt idx="1038" formatCode="0.0">
                  <c:v>104.79999999999774</c:v>
                </c:pt>
                <c:pt idx="1039" formatCode="0.0">
                  <c:v>104.89999999999773</c:v>
                </c:pt>
                <c:pt idx="1040" formatCode="0.0">
                  <c:v>104.99999999999773</c:v>
                </c:pt>
                <c:pt idx="1041" formatCode="0.0">
                  <c:v>105.09999999999772</c:v>
                </c:pt>
                <c:pt idx="1042" formatCode="0.0">
                  <c:v>105.19999999999771</c:v>
                </c:pt>
                <c:pt idx="1043" formatCode="0.0">
                  <c:v>105.29999999999771</c:v>
                </c:pt>
                <c:pt idx="1044" formatCode="0.0">
                  <c:v>105.3999999999977</c:v>
                </c:pt>
                <c:pt idx="1045" formatCode="0.0">
                  <c:v>105.4999999999977</c:v>
                </c:pt>
                <c:pt idx="1046" formatCode="0.0">
                  <c:v>105.59999999999769</c:v>
                </c:pt>
                <c:pt idx="1047" formatCode="0.0">
                  <c:v>105.69999999999769</c:v>
                </c:pt>
                <c:pt idx="1048" formatCode="0.0">
                  <c:v>105.79999999999768</c:v>
                </c:pt>
                <c:pt idx="1049" formatCode="0.0">
                  <c:v>105.89999999999768</c:v>
                </c:pt>
                <c:pt idx="1050" formatCode="0.0">
                  <c:v>105.99999999999767</c:v>
                </c:pt>
                <c:pt idx="1051" formatCode="0.0">
                  <c:v>106.09999999999766</c:v>
                </c:pt>
                <c:pt idx="1052" formatCode="0.0">
                  <c:v>106.19999999999766</c:v>
                </c:pt>
                <c:pt idx="1053" formatCode="0.0">
                  <c:v>106.29999999999765</c:v>
                </c:pt>
                <c:pt idx="1054" formatCode="0.0">
                  <c:v>106.39999999999765</c:v>
                </c:pt>
                <c:pt idx="1055" formatCode="0.0">
                  <c:v>106.49999999999764</c:v>
                </c:pt>
                <c:pt idx="1056" formatCode="0.0">
                  <c:v>106.59999999999764</c:v>
                </c:pt>
                <c:pt idx="1057" formatCode="0.0">
                  <c:v>106.69999999999763</c:v>
                </c:pt>
                <c:pt idx="1058" formatCode="0.0">
                  <c:v>106.79999999999762</c:v>
                </c:pt>
                <c:pt idx="1059" formatCode="0.0">
                  <c:v>106.89999999999762</c:v>
                </c:pt>
                <c:pt idx="1060" formatCode="0.0">
                  <c:v>106.99999999999761</c:v>
                </c:pt>
                <c:pt idx="1061" formatCode="0.0">
                  <c:v>107.09999999999761</c:v>
                </c:pt>
                <c:pt idx="1062" formatCode="0.0">
                  <c:v>107.1999999999976</c:v>
                </c:pt>
                <c:pt idx="1063" formatCode="0.0">
                  <c:v>107.2999999999976</c:v>
                </c:pt>
                <c:pt idx="1064" formatCode="0.0">
                  <c:v>107.39999999999759</c:v>
                </c:pt>
                <c:pt idx="1065" formatCode="0.0">
                  <c:v>107.49999999999758</c:v>
                </c:pt>
                <c:pt idx="1066" formatCode="0.0">
                  <c:v>107.59999999999758</c:v>
                </c:pt>
                <c:pt idx="1067" formatCode="0.0">
                  <c:v>107.69999999999757</c:v>
                </c:pt>
                <c:pt idx="1068" formatCode="0.0">
                  <c:v>107.79999999999757</c:v>
                </c:pt>
                <c:pt idx="1069" formatCode="0.0">
                  <c:v>107.89999999999756</c:v>
                </c:pt>
                <c:pt idx="1070" formatCode="0.0">
                  <c:v>107.99999999999756</c:v>
                </c:pt>
                <c:pt idx="1071" formatCode="0.0">
                  <c:v>108.09999999999755</c:v>
                </c:pt>
                <c:pt idx="1072" formatCode="0.0">
                  <c:v>108.19999999999754</c:v>
                </c:pt>
                <c:pt idx="1073" formatCode="0.0">
                  <c:v>108.29999999999754</c:v>
                </c:pt>
                <c:pt idx="1074" formatCode="0.0">
                  <c:v>108.39999999999753</c:v>
                </c:pt>
                <c:pt idx="1075" formatCode="0.0">
                  <c:v>108.49999999999753</c:v>
                </c:pt>
                <c:pt idx="1076" formatCode="0.0">
                  <c:v>108.59999999999752</c:v>
                </c:pt>
                <c:pt idx="1077" formatCode="0.0">
                  <c:v>108.69999999999752</c:v>
                </c:pt>
                <c:pt idx="1078" formatCode="0.0">
                  <c:v>108.79999999999751</c:v>
                </c:pt>
                <c:pt idx="1079" formatCode="0.0">
                  <c:v>108.8999999999975</c:v>
                </c:pt>
                <c:pt idx="1080" formatCode="0.0">
                  <c:v>108.9999999999975</c:v>
                </c:pt>
                <c:pt idx="1081" formatCode="0.0">
                  <c:v>109.09999999999749</c:v>
                </c:pt>
                <c:pt idx="1082" formatCode="0.0">
                  <c:v>109.19999999999749</c:v>
                </c:pt>
                <c:pt idx="1083" formatCode="0.0">
                  <c:v>109.29999999999748</c:v>
                </c:pt>
                <c:pt idx="1084" formatCode="0.0">
                  <c:v>109.39999999999748</c:v>
                </c:pt>
                <c:pt idx="1085" formatCode="0.0">
                  <c:v>109.49999999999747</c:v>
                </c:pt>
                <c:pt idx="1086" formatCode="0.0">
                  <c:v>109.59999999999746</c:v>
                </c:pt>
                <c:pt idx="1087" formatCode="0.0">
                  <c:v>109.69999999999746</c:v>
                </c:pt>
                <c:pt idx="1088" formatCode="0.0">
                  <c:v>109.79999999999745</c:v>
                </c:pt>
                <c:pt idx="1089" formatCode="0.0">
                  <c:v>109.89999999999745</c:v>
                </c:pt>
                <c:pt idx="1090" formatCode="0.0">
                  <c:v>109.99999999999744</c:v>
                </c:pt>
                <c:pt idx="1091" formatCode="0.0">
                  <c:v>110.09999999999744</c:v>
                </c:pt>
                <c:pt idx="1092" formatCode="0.0">
                  <c:v>110.19999999999743</c:v>
                </c:pt>
                <c:pt idx="1093" formatCode="0.0">
                  <c:v>110.29999999999742</c:v>
                </c:pt>
                <c:pt idx="1094" formatCode="0.0">
                  <c:v>110.39999999999742</c:v>
                </c:pt>
                <c:pt idx="1095" formatCode="0.0">
                  <c:v>110.49999999999741</c:v>
                </c:pt>
                <c:pt idx="1096" formatCode="0.0">
                  <c:v>110.59999999999741</c:v>
                </c:pt>
                <c:pt idx="1097" formatCode="0.0">
                  <c:v>110.6999999999974</c:v>
                </c:pt>
                <c:pt idx="1098" formatCode="0.0">
                  <c:v>110.7999999999974</c:v>
                </c:pt>
                <c:pt idx="1099" formatCode="0.0">
                  <c:v>110.89999999999739</c:v>
                </c:pt>
                <c:pt idx="1100" formatCode="0.0">
                  <c:v>110.99999999999739</c:v>
                </c:pt>
                <c:pt idx="1101" formatCode="0.0">
                  <c:v>111.09999999999738</c:v>
                </c:pt>
                <c:pt idx="1102" formatCode="0.0">
                  <c:v>111.19999999999737</c:v>
                </c:pt>
                <c:pt idx="1103" formatCode="0.0">
                  <c:v>111.29999999999737</c:v>
                </c:pt>
                <c:pt idx="1104" formatCode="0.0">
                  <c:v>111.39999999999736</c:v>
                </c:pt>
                <c:pt idx="1105" formatCode="0.0">
                  <c:v>111.49999999999736</c:v>
                </c:pt>
                <c:pt idx="1106" formatCode="0.0">
                  <c:v>111.59999999999735</c:v>
                </c:pt>
                <c:pt idx="1107" formatCode="0.0">
                  <c:v>111.69999999999735</c:v>
                </c:pt>
                <c:pt idx="1108" formatCode="0.0">
                  <c:v>111.79999999999734</c:v>
                </c:pt>
                <c:pt idx="1109" formatCode="0.0">
                  <c:v>111.89999999999733</c:v>
                </c:pt>
                <c:pt idx="1110" formatCode="0.0">
                  <c:v>111.99999999999733</c:v>
                </c:pt>
                <c:pt idx="1111" formatCode="0.0">
                  <c:v>112.09999999999732</c:v>
                </c:pt>
                <c:pt idx="1112" formatCode="0.0">
                  <c:v>112.19999999999732</c:v>
                </c:pt>
                <c:pt idx="1113" formatCode="0.0">
                  <c:v>112.29999999999731</c:v>
                </c:pt>
                <c:pt idx="1114" formatCode="0.0">
                  <c:v>112.39999999999731</c:v>
                </c:pt>
                <c:pt idx="1115" formatCode="0.0">
                  <c:v>112.4999999999973</c:v>
                </c:pt>
                <c:pt idx="1116" formatCode="0.0">
                  <c:v>112.59999999999729</c:v>
                </c:pt>
                <c:pt idx="1117" formatCode="0.0">
                  <c:v>112.69999999999729</c:v>
                </c:pt>
                <c:pt idx="1118" formatCode="0.0">
                  <c:v>112.79999999999728</c:v>
                </c:pt>
                <c:pt idx="1119" formatCode="0.0">
                  <c:v>112.89999999999728</c:v>
                </c:pt>
                <c:pt idx="1120" formatCode="0.0">
                  <c:v>112.99999999999727</c:v>
                </c:pt>
                <c:pt idx="1121" formatCode="0.0">
                  <c:v>113.09999999999727</c:v>
                </c:pt>
                <c:pt idx="1122" formatCode="0.0">
                  <c:v>113.19999999999726</c:v>
                </c:pt>
                <c:pt idx="1123" formatCode="0.0">
                  <c:v>113.29999999999725</c:v>
                </c:pt>
                <c:pt idx="1124" formatCode="0.0">
                  <c:v>113.39999999999725</c:v>
                </c:pt>
                <c:pt idx="1125" formatCode="0.0">
                  <c:v>113.49999999999724</c:v>
                </c:pt>
                <c:pt idx="1126" formatCode="0.0">
                  <c:v>113.59999999999724</c:v>
                </c:pt>
                <c:pt idx="1127" formatCode="0.0">
                  <c:v>113.69999999999723</c:v>
                </c:pt>
                <c:pt idx="1128" formatCode="0.0">
                  <c:v>113.79999999999723</c:v>
                </c:pt>
                <c:pt idx="1129" formatCode="0.0">
                  <c:v>113.89999999999722</c:v>
                </c:pt>
                <c:pt idx="1130" formatCode="0.0">
                  <c:v>113.99999999999721</c:v>
                </c:pt>
                <c:pt idx="1131" formatCode="0.0">
                  <c:v>114.09999999999721</c:v>
                </c:pt>
                <c:pt idx="1132" formatCode="0.0">
                  <c:v>114.1999999999972</c:v>
                </c:pt>
                <c:pt idx="1133" formatCode="0.0">
                  <c:v>114.2999999999972</c:v>
                </c:pt>
                <c:pt idx="1134" formatCode="0.0">
                  <c:v>114.39999999999719</c:v>
                </c:pt>
                <c:pt idx="1135" formatCode="0.0">
                  <c:v>114.49999999999719</c:v>
                </c:pt>
                <c:pt idx="1136" formatCode="0.0">
                  <c:v>114.59999999999718</c:v>
                </c:pt>
                <c:pt idx="1137" formatCode="0.0">
                  <c:v>114.69999999999717</c:v>
                </c:pt>
                <c:pt idx="1138" formatCode="0.0">
                  <c:v>114.79999999999717</c:v>
                </c:pt>
                <c:pt idx="1139" formatCode="0.0">
                  <c:v>114.89999999999716</c:v>
                </c:pt>
                <c:pt idx="1140" formatCode="0.0">
                  <c:v>114.99999999999716</c:v>
                </c:pt>
                <c:pt idx="1141" formatCode="0.0">
                  <c:v>115.09999999999715</c:v>
                </c:pt>
                <c:pt idx="1142" formatCode="0.0">
                  <c:v>115.19999999999715</c:v>
                </c:pt>
                <c:pt idx="1143" formatCode="0.0">
                  <c:v>115.29999999999714</c:v>
                </c:pt>
                <c:pt idx="1144" formatCode="0.0">
                  <c:v>115.39999999999714</c:v>
                </c:pt>
                <c:pt idx="1145" formatCode="0.0">
                  <c:v>115.49999999999713</c:v>
                </c:pt>
                <c:pt idx="1146" formatCode="0.0">
                  <c:v>115.59999999999712</c:v>
                </c:pt>
                <c:pt idx="1147" formatCode="0.0">
                  <c:v>115.69999999999712</c:v>
                </c:pt>
                <c:pt idx="1148" formatCode="0.0">
                  <c:v>115.79999999999711</c:v>
                </c:pt>
                <c:pt idx="1149" formatCode="0.0">
                  <c:v>115.89999999999711</c:v>
                </c:pt>
                <c:pt idx="1150" formatCode="0.0">
                  <c:v>115.9999999999971</c:v>
                </c:pt>
                <c:pt idx="1151" formatCode="0.0">
                  <c:v>116.0999999999971</c:v>
                </c:pt>
                <c:pt idx="1152" formatCode="0.0">
                  <c:v>116.19999999999709</c:v>
                </c:pt>
                <c:pt idx="1153" formatCode="0.0">
                  <c:v>116.29999999999708</c:v>
                </c:pt>
                <c:pt idx="1154" formatCode="0.0">
                  <c:v>116.39999999999708</c:v>
                </c:pt>
                <c:pt idx="1155" formatCode="0.0">
                  <c:v>116.49999999999707</c:v>
                </c:pt>
                <c:pt idx="1156" formatCode="0.0">
                  <c:v>116.59999999999707</c:v>
                </c:pt>
                <c:pt idx="1157" formatCode="0.0">
                  <c:v>116.69999999999706</c:v>
                </c:pt>
                <c:pt idx="1158" formatCode="0.0">
                  <c:v>116.79999999999706</c:v>
                </c:pt>
                <c:pt idx="1159" formatCode="0.0">
                  <c:v>116.89999999999705</c:v>
                </c:pt>
                <c:pt idx="1160" formatCode="0.0">
                  <c:v>116.99999999999704</c:v>
                </c:pt>
                <c:pt idx="1161" formatCode="0.0">
                  <c:v>117.09999999999704</c:v>
                </c:pt>
                <c:pt idx="1162" formatCode="0.0">
                  <c:v>117.19999999999703</c:v>
                </c:pt>
                <c:pt idx="1163" formatCode="0.0">
                  <c:v>117.29999999999703</c:v>
                </c:pt>
                <c:pt idx="1164" formatCode="0.0">
                  <c:v>117.39999999999702</c:v>
                </c:pt>
                <c:pt idx="1165" formatCode="0.0">
                  <c:v>117.49999999999702</c:v>
                </c:pt>
                <c:pt idx="1166" formatCode="0.0">
                  <c:v>117.59999999999701</c:v>
                </c:pt>
                <c:pt idx="1167" formatCode="0.0">
                  <c:v>117.699999999997</c:v>
                </c:pt>
                <c:pt idx="1168" formatCode="0.0">
                  <c:v>117.799999999997</c:v>
                </c:pt>
                <c:pt idx="1169" formatCode="0.0">
                  <c:v>117.89999999999699</c:v>
                </c:pt>
                <c:pt idx="1170" formatCode="0.0">
                  <c:v>117.99999999999699</c:v>
                </c:pt>
                <c:pt idx="1171" formatCode="0.0">
                  <c:v>118.09999999999698</c:v>
                </c:pt>
                <c:pt idx="1172" formatCode="0.0">
                  <c:v>118.19999999999698</c:v>
                </c:pt>
                <c:pt idx="1173" formatCode="0.0">
                  <c:v>118.29999999999697</c:v>
                </c:pt>
                <c:pt idx="1174" formatCode="0.0">
                  <c:v>118.39999999999696</c:v>
                </c:pt>
                <c:pt idx="1175" formatCode="0.0">
                  <c:v>118.49999999999696</c:v>
                </c:pt>
                <c:pt idx="1176" formatCode="0.0">
                  <c:v>118.59999999999695</c:v>
                </c:pt>
                <c:pt idx="1177" formatCode="0.0">
                  <c:v>118.69999999999695</c:v>
                </c:pt>
                <c:pt idx="1178" formatCode="0.0">
                  <c:v>118.79999999999694</c:v>
                </c:pt>
                <c:pt idx="1179" formatCode="0.0">
                  <c:v>118.89999999999694</c:v>
                </c:pt>
                <c:pt idx="1180" formatCode="0.0">
                  <c:v>118.99999999999693</c:v>
                </c:pt>
                <c:pt idx="1181" formatCode="0.0">
                  <c:v>119.09999999999692</c:v>
                </c:pt>
                <c:pt idx="1182" formatCode="0.0">
                  <c:v>119.19999999999692</c:v>
                </c:pt>
                <c:pt idx="1183" formatCode="0.0">
                  <c:v>119.29999999999691</c:v>
                </c:pt>
                <c:pt idx="1184" formatCode="0.0">
                  <c:v>119.39999999999691</c:v>
                </c:pt>
                <c:pt idx="1185" formatCode="0.0">
                  <c:v>119.4999999999969</c:v>
                </c:pt>
                <c:pt idx="1186" formatCode="0.0">
                  <c:v>119.5999999999969</c:v>
                </c:pt>
                <c:pt idx="1187" formatCode="0.0">
                  <c:v>119.69999999999689</c:v>
                </c:pt>
                <c:pt idx="1188" formatCode="0.0">
                  <c:v>119.79999999999688</c:v>
                </c:pt>
                <c:pt idx="1189" formatCode="0.0">
                  <c:v>119.89999999999688</c:v>
                </c:pt>
                <c:pt idx="1190" formatCode="0.0">
                  <c:v>119.99999999999687</c:v>
                </c:pt>
              </c:numCache>
            </c:numRef>
          </c:xVal>
          <c:yVal>
            <c:numRef>
              <c:f>'Tsky Data'!$G$6:$G$1196</c:f>
              <c:numCache>
                <c:formatCode>General</c:formatCode>
                <c:ptCount val="1191"/>
                <c:pt idx="0">
                  <c:v>4.4000000000000004</c:v>
                </c:pt>
                <c:pt idx="1">
                  <c:v>4.4000000000000004</c:v>
                </c:pt>
                <c:pt idx="2">
                  <c:v>4.4000000000000004</c:v>
                </c:pt>
                <c:pt idx="3">
                  <c:v>4.4000000000000004</c:v>
                </c:pt>
                <c:pt idx="4">
                  <c:v>4.5</c:v>
                </c:pt>
                <c:pt idx="5">
                  <c:v>4.5</c:v>
                </c:pt>
                <c:pt idx="6">
                  <c:v>4.5</c:v>
                </c:pt>
                <c:pt idx="7">
                  <c:v>4.5</c:v>
                </c:pt>
                <c:pt idx="8">
                  <c:v>4.5</c:v>
                </c:pt>
                <c:pt idx="9">
                  <c:v>4.5</c:v>
                </c:pt>
                <c:pt idx="10">
                  <c:v>4.5</c:v>
                </c:pt>
                <c:pt idx="11">
                  <c:v>4.5</c:v>
                </c:pt>
                <c:pt idx="12">
                  <c:v>4.5</c:v>
                </c:pt>
                <c:pt idx="13">
                  <c:v>4.5</c:v>
                </c:pt>
                <c:pt idx="14">
                  <c:v>4.5</c:v>
                </c:pt>
                <c:pt idx="15">
                  <c:v>4.5999999999999996</c:v>
                </c:pt>
                <c:pt idx="16">
                  <c:v>4.5999999999999996</c:v>
                </c:pt>
                <c:pt idx="17">
                  <c:v>4.5999999999999996</c:v>
                </c:pt>
                <c:pt idx="18">
                  <c:v>4.5999999999999996</c:v>
                </c:pt>
                <c:pt idx="19">
                  <c:v>4.5999999999999996</c:v>
                </c:pt>
                <c:pt idx="20">
                  <c:v>4.5999999999999996</c:v>
                </c:pt>
                <c:pt idx="21">
                  <c:v>4.5999999999999996</c:v>
                </c:pt>
                <c:pt idx="22">
                  <c:v>4.5999999999999996</c:v>
                </c:pt>
                <c:pt idx="23">
                  <c:v>4.5999999999999996</c:v>
                </c:pt>
                <c:pt idx="24">
                  <c:v>4.5999999999999996</c:v>
                </c:pt>
                <c:pt idx="25">
                  <c:v>4.5999999999999996</c:v>
                </c:pt>
                <c:pt idx="26">
                  <c:v>4.5999999999999996</c:v>
                </c:pt>
                <c:pt idx="27">
                  <c:v>4.5999999999999996</c:v>
                </c:pt>
                <c:pt idx="28">
                  <c:v>4.5999999999999996</c:v>
                </c:pt>
                <c:pt idx="29">
                  <c:v>4.5999999999999996</c:v>
                </c:pt>
                <c:pt idx="30">
                  <c:v>4.5999999999999996</c:v>
                </c:pt>
                <c:pt idx="31">
                  <c:v>4.7</c:v>
                </c:pt>
                <c:pt idx="32">
                  <c:v>4.7</c:v>
                </c:pt>
                <c:pt idx="33">
                  <c:v>4.7</c:v>
                </c:pt>
                <c:pt idx="34">
                  <c:v>4.7</c:v>
                </c:pt>
                <c:pt idx="35">
                  <c:v>4.7</c:v>
                </c:pt>
                <c:pt idx="36">
                  <c:v>4.7</c:v>
                </c:pt>
                <c:pt idx="37">
                  <c:v>4.7</c:v>
                </c:pt>
                <c:pt idx="38">
                  <c:v>4.7</c:v>
                </c:pt>
                <c:pt idx="39">
                  <c:v>4.7</c:v>
                </c:pt>
                <c:pt idx="40">
                  <c:v>4.7</c:v>
                </c:pt>
                <c:pt idx="41">
                  <c:v>4.7</c:v>
                </c:pt>
                <c:pt idx="42">
                  <c:v>4.7</c:v>
                </c:pt>
                <c:pt idx="43">
                  <c:v>4.7</c:v>
                </c:pt>
                <c:pt idx="44">
                  <c:v>4.7</c:v>
                </c:pt>
                <c:pt idx="45">
                  <c:v>4.8</c:v>
                </c:pt>
                <c:pt idx="46">
                  <c:v>4.8</c:v>
                </c:pt>
                <c:pt idx="47">
                  <c:v>4.8</c:v>
                </c:pt>
                <c:pt idx="48">
                  <c:v>4.8</c:v>
                </c:pt>
                <c:pt idx="49">
                  <c:v>4.8</c:v>
                </c:pt>
                <c:pt idx="50">
                  <c:v>4.8</c:v>
                </c:pt>
                <c:pt idx="51">
                  <c:v>4.8</c:v>
                </c:pt>
                <c:pt idx="52">
                  <c:v>4.8</c:v>
                </c:pt>
                <c:pt idx="53">
                  <c:v>4.8</c:v>
                </c:pt>
                <c:pt idx="54">
                  <c:v>4.8</c:v>
                </c:pt>
                <c:pt idx="55">
                  <c:v>4.8</c:v>
                </c:pt>
                <c:pt idx="56">
                  <c:v>4.9000000000000004</c:v>
                </c:pt>
                <c:pt idx="57">
                  <c:v>4.9000000000000004</c:v>
                </c:pt>
                <c:pt idx="58">
                  <c:v>4.9000000000000004</c:v>
                </c:pt>
                <c:pt idx="59">
                  <c:v>4.9000000000000004</c:v>
                </c:pt>
                <c:pt idx="60">
                  <c:v>4.9000000000000004</c:v>
                </c:pt>
                <c:pt idx="61">
                  <c:v>4.9000000000000004</c:v>
                </c:pt>
                <c:pt idx="62">
                  <c:v>4.9000000000000004</c:v>
                </c:pt>
                <c:pt idx="63">
                  <c:v>4.9000000000000004</c:v>
                </c:pt>
                <c:pt idx="64">
                  <c:v>4.9000000000000004</c:v>
                </c:pt>
                <c:pt idx="65">
                  <c:v>5</c:v>
                </c:pt>
                <c:pt idx="66">
                  <c:v>5</c:v>
                </c:pt>
                <c:pt idx="67">
                  <c:v>5</c:v>
                </c:pt>
                <c:pt idx="68">
                  <c:v>5</c:v>
                </c:pt>
                <c:pt idx="69">
                  <c:v>5</c:v>
                </c:pt>
                <c:pt idx="70">
                  <c:v>5</c:v>
                </c:pt>
                <c:pt idx="71">
                  <c:v>5</c:v>
                </c:pt>
                <c:pt idx="72">
                  <c:v>5.0999999999999996</c:v>
                </c:pt>
                <c:pt idx="73">
                  <c:v>5.0999999999999996</c:v>
                </c:pt>
                <c:pt idx="74">
                  <c:v>5.0999999999999996</c:v>
                </c:pt>
                <c:pt idx="75">
                  <c:v>5.0999999999999996</c:v>
                </c:pt>
                <c:pt idx="76">
                  <c:v>5.0999999999999996</c:v>
                </c:pt>
                <c:pt idx="77">
                  <c:v>5.0999999999999996</c:v>
                </c:pt>
                <c:pt idx="78">
                  <c:v>5.0999999999999996</c:v>
                </c:pt>
                <c:pt idx="79">
                  <c:v>5.2</c:v>
                </c:pt>
                <c:pt idx="80">
                  <c:v>5.2</c:v>
                </c:pt>
                <c:pt idx="81">
                  <c:v>5.2</c:v>
                </c:pt>
                <c:pt idx="82">
                  <c:v>5.2</c:v>
                </c:pt>
                <c:pt idx="83">
                  <c:v>5.2</c:v>
                </c:pt>
                <c:pt idx="84">
                  <c:v>5.2</c:v>
                </c:pt>
                <c:pt idx="85">
                  <c:v>5.3</c:v>
                </c:pt>
                <c:pt idx="86">
                  <c:v>5.3</c:v>
                </c:pt>
                <c:pt idx="87">
                  <c:v>5.3</c:v>
                </c:pt>
                <c:pt idx="88">
                  <c:v>5.3</c:v>
                </c:pt>
                <c:pt idx="89">
                  <c:v>5.3</c:v>
                </c:pt>
                <c:pt idx="90">
                  <c:v>5.3</c:v>
                </c:pt>
                <c:pt idx="91">
                  <c:v>5.4</c:v>
                </c:pt>
                <c:pt idx="92">
                  <c:v>5.4</c:v>
                </c:pt>
                <c:pt idx="93">
                  <c:v>5.4</c:v>
                </c:pt>
                <c:pt idx="94">
                  <c:v>5.4</c:v>
                </c:pt>
                <c:pt idx="95">
                  <c:v>5.4</c:v>
                </c:pt>
                <c:pt idx="96">
                  <c:v>5.5</c:v>
                </c:pt>
                <c:pt idx="97">
                  <c:v>5.5</c:v>
                </c:pt>
                <c:pt idx="98">
                  <c:v>5.5</c:v>
                </c:pt>
                <c:pt idx="99">
                  <c:v>5.5</c:v>
                </c:pt>
                <c:pt idx="100">
                  <c:v>5.6</c:v>
                </c:pt>
                <c:pt idx="101">
                  <c:v>5.6</c:v>
                </c:pt>
                <c:pt idx="102">
                  <c:v>5.6</c:v>
                </c:pt>
                <c:pt idx="103">
                  <c:v>5.6</c:v>
                </c:pt>
                <c:pt idx="104">
                  <c:v>5.6</c:v>
                </c:pt>
                <c:pt idx="105">
                  <c:v>5.7</c:v>
                </c:pt>
                <c:pt idx="106">
                  <c:v>5.7</c:v>
                </c:pt>
                <c:pt idx="107">
                  <c:v>5.7</c:v>
                </c:pt>
                <c:pt idx="108">
                  <c:v>5.7</c:v>
                </c:pt>
                <c:pt idx="109">
                  <c:v>5.8</c:v>
                </c:pt>
                <c:pt idx="110">
                  <c:v>5.8</c:v>
                </c:pt>
                <c:pt idx="111">
                  <c:v>5.8</c:v>
                </c:pt>
                <c:pt idx="112">
                  <c:v>5.9</c:v>
                </c:pt>
                <c:pt idx="113">
                  <c:v>5.9</c:v>
                </c:pt>
                <c:pt idx="114">
                  <c:v>5.9</c:v>
                </c:pt>
                <c:pt idx="115">
                  <c:v>6</c:v>
                </c:pt>
                <c:pt idx="116">
                  <c:v>6</c:v>
                </c:pt>
                <c:pt idx="117">
                  <c:v>6</c:v>
                </c:pt>
                <c:pt idx="118">
                  <c:v>6</c:v>
                </c:pt>
                <c:pt idx="119">
                  <c:v>6.1</c:v>
                </c:pt>
                <c:pt idx="120">
                  <c:v>6.1</c:v>
                </c:pt>
                <c:pt idx="121">
                  <c:v>6.2</c:v>
                </c:pt>
                <c:pt idx="122">
                  <c:v>6.2</c:v>
                </c:pt>
                <c:pt idx="123">
                  <c:v>6.2</c:v>
                </c:pt>
                <c:pt idx="124">
                  <c:v>6.3</c:v>
                </c:pt>
                <c:pt idx="125">
                  <c:v>6.3</c:v>
                </c:pt>
                <c:pt idx="126">
                  <c:v>6.3</c:v>
                </c:pt>
                <c:pt idx="127">
                  <c:v>6.4</c:v>
                </c:pt>
                <c:pt idx="128">
                  <c:v>6.4</c:v>
                </c:pt>
                <c:pt idx="129">
                  <c:v>6.5</c:v>
                </c:pt>
                <c:pt idx="130">
                  <c:v>6.5</c:v>
                </c:pt>
                <c:pt idx="131">
                  <c:v>6.6</c:v>
                </c:pt>
                <c:pt idx="132">
                  <c:v>6.6</c:v>
                </c:pt>
                <c:pt idx="133">
                  <c:v>6.7</c:v>
                </c:pt>
                <c:pt idx="134">
                  <c:v>6.7</c:v>
                </c:pt>
                <c:pt idx="135">
                  <c:v>6.8</c:v>
                </c:pt>
                <c:pt idx="136">
                  <c:v>6.8</c:v>
                </c:pt>
                <c:pt idx="137">
                  <c:v>6.9</c:v>
                </c:pt>
                <c:pt idx="138">
                  <c:v>6.9</c:v>
                </c:pt>
                <c:pt idx="139">
                  <c:v>7</c:v>
                </c:pt>
                <c:pt idx="140">
                  <c:v>7</c:v>
                </c:pt>
                <c:pt idx="141">
                  <c:v>7.1</c:v>
                </c:pt>
                <c:pt idx="142">
                  <c:v>7.2</c:v>
                </c:pt>
                <c:pt idx="143">
                  <c:v>7.2</c:v>
                </c:pt>
                <c:pt idx="144">
                  <c:v>7.3</c:v>
                </c:pt>
                <c:pt idx="145">
                  <c:v>7.4</c:v>
                </c:pt>
                <c:pt idx="146">
                  <c:v>7.5</c:v>
                </c:pt>
                <c:pt idx="147">
                  <c:v>7.5</c:v>
                </c:pt>
                <c:pt idx="148">
                  <c:v>7.6</c:v>
                </c:pt>
                <c:pt idx="149">
                  <c:v>7.7</c:v>
                </c:pt>
                <c:pt idx="150">
                  <c:v>7.8</c:v>
                </c:pt>
                <c:pt idx="151">
                  <c:v>7.9</c:v>
                </c:pt>
                <c:pt idx="152">
                  <c:v>8</c:v>
                </c:pt>
                <c:pt idx="153">
                  <c:v>8.1</c:v>
                </c:pt>
                <c:pt idx="154">
                  <c:v>8.1999999999999993</c:v>
                </c:pt>
                <c:pt idx="155">
                  <c:v>8.3000000000000007</c:v>
                </c:pt>
                <c:pt idx="156">
                  <c:v>8.4</c:v>
                </c:pt>
                <c:pt idx="157">
                  <c:v>8.5</c:v>
                </c:pt>
                <c:pt idx="158">
                  <c:v>8.6</c:v>
                </c:pt>
                <c:pt idx="159">
                  <c:v>8.6999999999999993</c:v>
                </c:pt>
                <c:pt idx="160">
                  <c:v>8.9</c:v>
                </c:pt>
                <c:pt idx="161">
                  <c:v>9</c:v>
                </c:pt>
                <c:pt idx="162">
                  <c:v>9.1999999999999993</c:v>
                </c:pt>
                <c:pt idx="163">
                  <c:v>9.3000000000000007</c:v>
                </c:pt>
                <c:pt idx="164">
                  <c:v>9.5</c:v>
                </c:pt>
                <c:pt idx="165">
                  <c:v>9.6</c:v>
                </c:pt>
                <c:pt idx="166">
                  <c:v>9.8000000000000007</c:v>
                </c:pt>
                <c:pt idx="167">
                  <c:v>10</c:v>
                </c:pt>
                <c:pt idx="168">
                  <c:v>10.199999999999999</c:v>
                </c:pt>
                <c:pt idx="169">
                  <c:v>10.4</c:v>
                </c:pt>
                <c:pt idx="170">
                  <c:v>10.6</c:v>
                </c:pt>
                <c:pt idx="171">
                  <c:v>10.8</c:v>
                </c:pt>
                <c:pt idx="172">
                  <c:v>11.1</c:v>
                </c:pt>
                <c:pt idx="173">
                  <c:v>11.3</c:v>
                </c:pt>
                <c:pt idx="174">
                  <c:v>11.6</c:v>
                </c:pt>
                <c:pt idx="175">
                  <c:v>11.9</c:v>
                </c:pt>
                <c:pt idx="176">
                  <c:v>12.2</c:v>
                </c:pt>
                <c:pt idx="177">
                  <c:v>12.5</c:v>
                </c:pt>
                <c:pt idx="178">
                  <c:v>12.8</c:v>
                </c:pt>
                <c:pt idx="179">
                  <c:v>13.2</c:v>
                </c:pt>
                <c:pt idx="180">
                  <c:v>13.6</c:v>
                </c:pt>
                <c:pt idx="181">
                  <c:v>14</c:v>
                </c:pt>
                <c:pt idx="182">
                  <c:v>14.4</c:v>
                </c:pt>
                <c:pt idx="183">
                  <c:v>14.9</c:v>
                </c:pt>
                <c:pt idx="184">
                  <c:v>15.4</c:v>
                </c:pt>
                <c:pt idx="185">
                  <c:v>15.9</c:v>
                </c:pt>
                <c:pt idx="186">
                  <c:v>16.5</c:v>
                </c:pt>
                <c:pt idx="187">
                  <c:v>17.100000000000001</c:v>
                </c:pt>
                <c:pt idx="188">
                  <c:v>17.7</c:v>
                </c:pt>
                <c:pt idx="189">
                  <c:v>18.399999999999999</c:v>
                </c:pt>
                <c:pt idx="190">
                  <c:v>19.100000000000001</c:v>
                </c:pt>
                <c:pt idx="191">
                  <c:v>19.899999999999999</c:v>
                </c:pt>
                <c:pt idx="192">
                  <c:v>20.7</c:v>
                </c:pt>
                <c:pt idx="193">
                  <c:v>21.6</c:v>
                </c:pt>
                <c:pt idx="194">
                  <c:v>22.5</c:v>
                </c:pt>
                <c:pt idx="195">
                  <c:v>23.5</c:v>
                </c:pt>
                <c:pt idx="196">
                  <c:v>24.6</c:v>
                </c:pt>
                <c:pt idx="197">
                  <c:v>25.7</c:v>
                </c:pt>
                <c:pt idx="198">
                  <c:v>26.9</c:v>
                </c:pt>
                <c:pt idx="199">
                  <c:v>28.1</c:v>
                </c:pt>
                <c:pt idx="200">
                  <c:v>29.4</c:v>
                </c:pt>
                <c:pt idx="201">
                  <c:v>30.7</c:v>
                </c:pt>
                <c:pt idx="202">
                  <c:v>32.1</c:v>
                </c:pt>
                <c:pt idx="203">
                  <c:v>33.5</c:v>
                </c:pt>
                <c:pt idx="204">
                  <c:v>34.9</c:v>
                </c:pt>
                <c:pt idx="205">
                  <c:v>36.4</c:v>
                </c:pt>
                <c:pt idx="206">
                  <c:v>37.799999999999997</c:v>
                </c:pt>
                <c:pt idx="207">
                  <c:v>39.1</c:v>
                </c:pt>
                <c:pt idx="208">
                  <c:v>40.5</c:v>
                </c:pt>
                <c:pt idx="209">
                  <c:v>41.7</c:v>
                </c:pt>
                <c:pt idx="210">
                  <c:v>42.7</c:v>
                </c:pt>
                <c:pt idx="211">
                  <c:v>43.6</c:v>
                </c:pt>
                <c:pt idx="212">
                  <c:v>44.2</c:v>
                </c:pt>
                <c:pt idx="213">
                  <c:v>44.5</c:v>
                </c:pt>
                <c:pt idx="214">
                  <c:v>44.4</c:v>
                </c:pt>
                <c:pt idx="215">
                  <c:v>44.1</c:v>
                </c:pt>
                <c:pt idx="216">
                  <c:v>43.6</c:v>
                </c:pt>
                <c:pt idx="217">
                  <c:v>43</c:v>
                </c:pt>
                <c:pt idx="218">
                  <c:v>42.2</c:v>
                </c:pt>
                <c:pt idx="219">
                  <c:v>41.3</c:v>
                </c:pt>
                <c:pt idx="220">
                  <c:v>40.299999999999997</c:v>
                </c:pt>
                <c:pt idx="221">
                  <c:v>39.299999999999997</c:v>
                </c:pt>
                <c:pt idx="222">
                  <c:v>38.200000000000003</c:v>
                </c:pt>
                <c:pt idx="223">
                  <c:v>37.1</c:v>
                </c:pt>
                <c:pt idx="224">
                  <c:v>36</c:v>
                </c:pt>
                <c:pt idx="225">
                  <c:v>35</c:v>
                </c:pt>
                <c:pt idx="226">
                  <c:v>33.9</c:v>
                </c:pt>
                <c:pt idx="227">
                  <c:v>32.9</c:v>
                </c:pt>
                <c:pt idx="228">
                  <c:v>31.9</c:v>
                </c:pt>
                <c:pt idx="229">
                  <c:v>30.9</c:v>
                </c:pt>
                <c:pt idx="230">
                  <c:v>30</c:v>
                </c:pt>
                <c:pt idx="231">
                  <c:v>29.1</c:v>
                </c:pt>
                <c:pt idx="232">
                  <c:v>28.3</c:v>
                </c:pt>
                <c:pt idx="233">
                  <c:v>27.5</c:v>
                </c:pt>
                <c:pt idx="234">
                  <c:v>26.8</c:v>
                </c:pt>
                <c:pt idx="235">
                  <c:v>26</c:v>
                </c:pt>
                <c:pt idx="236">
                  <c:v>25.4</c:v>
                </c:pt>
                <c:pt idx="237">
                  <c:v>24.7</c:v>
                </c:pt>
                <c:pt idx="238">
                  <c:v>24.1</c:v>
                </c:pt>
                <c:pt idx="239">
                  <c:v>23.5</c:v>
                </c:pt>
                <c:pt idx="240">
                  <c:v>23</c:v>
                </c:pt>
                <c:pt idx="241">
                  <c:v>22.5</c:v>
                </c:pt>
                <c:pt idx="242">
                  <c:v>22</c:v>
                </c:pt>
                <c:pt idx="243">
                  <c:v>21.6</c:v>
                </c:pt>
                <c:pt idx="244">
                  <c:v>21.1</c:v>
                </c:pt>
                <c:pt idx="245">
                  <c:v>20.7</c:v>
                </c:pt>
                <c:pt idx="246">
                  <c:v>20.399999999999999</c:v>
                </c:pt>
                <c:pt idx="247">
                  <c:v>20</c:v>
                </c:pt>
                <c:pt idx="248">
                  <c:v>19.7</c:v>
                </c:pt>
                <c:pt idx="249">
                  <c:v>19.399999999999999</c:v>
                </c:pt>
                <c:pt idx="250">
                  <c:v>19.100000000000001</c:v>
                </c:pt>
                <c:pt idx="251">
                  <c:v>18.8</c:v>
                </c:pt>
                <c:pt idx="252">
                  <c:v>18.5</c:v>
                </c:pt>
                <c:pt idx="253">
                  <c:v>18.3</c:v>
                </c:pt>
                <c:pt idx="254">
                  <c:v>18</c:v>
                </c:pt>
                <c:pt idx="255">
                  <c:v>17.8</c:v>
                </c:pt>
                <c:pt idx="256">
                  <c:v>17.600000000000001</c:v>
                </c:pt>
                <c:pt idx="257">
                  <c:v>17.399999999999999</c:v>
                </c:pt>
                <c:pt idx="258">
                  <c:v>17.2</c:v>
                </c:pt>
                <c:pt idx="259">
                  <c:v>17</c:v>
                </c:pt>
                <c:pt idx="260">
                  <c:v>16.899999999999999</c:v>
                </c:pt>
                <c:pt idx="261">
                  <c:v>16.7</c:v>
                </c:pt>
                <c:pt idx="262">
                  <c:v>16.600000000000001</c:v>
                </c:pt>
                <c:pt idx="263">
                  <c:v>16.5</c:v>
                </c:pt>
                <c:pt idx="264">
                  <c:v>16.3</c:v>
                </c:pt>
                <c:pt idx="265">
                  <c:v>16.2</c:v>
                </c:pt>
                <c:pt idx="266">
                  <c:v>16.100000000000001</c:v>
                </c:pt>
                <c:pt idx="267">
                  <c:v>16</c:v>
                </c:pt>
                <c:pt idx="268">
                  <c:v>15.9</c:v>
                </c:pt>
                <c:pt idx="269">
                  <c:v>15.8</c:v>
                </c:pt>
                <c:pt idx="270">
                  <c:v>15.7</c:v>
                </c:pt>
                <c:pt idx="271">
                  <c:v>15.6</c:v>
                </c:pt>
                <c:pt idx="272">
                  <c:v>15.6</c:v>
                </c:pt>
                <c:pt idx="273">
                  <c:v>15.5</c:v>
                </c:pt>
                <c:pt idx="274">
                  <c:v>15.4</c:v>
                </c:pt>
                <c:pt idx="275">
                  <c:v>15.4</c:v>
                </c:pt>
                <c:pt idx="276">
                  <c:v>15.3</c:v>
                </c:pt>
                <c:pt idx="277">
                  <c:v>15.2</c:v>
                </c:pt>
                <c:pt idx="278">
                  <c:v>15.2</c:v>
                </c:pt>
                <c:pt idx="279">
                  <c:v>15.2</c:v>
                </c:pt>
                <c:pt idx="280">
                  <c:v>15.1</c:v>
                </c:pt>
                <c:pt idx="281">
                  <c:v>15.1</c:v>
                </c:pt>
                <c:pt idx="282">
                  <c:v>15</c:v>
                </c:pt>
                <c:pt idx="283">
                  <c:v>15</c:v>
                </c:pt>
                <c:pt idx="284">
                  <c:v>15</c:v>
                </c:pt>
                <c:pt idx="285">
                  <c:v>15</c:v>
                </c:pt>
                <c:pt idx="286">
                  <c:v>14.9</c:v>
                </c:pt>
                <c:pt idx="287">
                  <c:v>14.9</c:v>
                </c:pt>
                <c:pt idx="288">
                  <c:v>14.9</c:v>
                </c:pt>
                <c:pt idx="289">
                  <c:v>14.9</c:v>
                </c:pt>
                <c:pt idx="290">
                  <c:v>14.9</c:v>
                </c:pt>
                <c:pt idx="291">
                  <c:v>14.9</c:v>
                </c:pt>
                <c:pt idx="292">
                  <c:v>14.9</c:v>
                </c:pt>
                <c:pt idx="293">
                  <c:v>14.9</c:v>
                </c:pt>
                <c:pt idx="294">
                  <c:v>14.9</c:v>
                </c:pt>
                <c:pt idx="295">
                  <c:v>14.9</c:v>
                </c:pt>
                <c:pt idx="296">
                  <c:v>14.9</c:v>
                </c:pt>
                <c:pt idx="297">
                  <c:v>14.9</c:v>
                </c:pt>
                <c:pt idx="298">
                  <c:v>14.9</c:v>
                </c:pt>
                <c:pt idx="299">
                  <c:v>14.9</c:v>
                </c:pt>
                <c:pt idx="300">
                  <c:v>14.9</c:v>
                </c:pt>
                <c:pt idx="301">
                  <c:v>14.9</c:v>
                </c:pt>
                <c:pt idx="302">
                  <c:v>14.9</c:v>
                </c:pt>
                <c:pt idx="303">
                  <c:v>15</c:v>
                </c:pt>
                <c:pt idx="304">
                  <c:v>15</c:v>
                </c:pt>
                <c:pt idx="305">
                  <c:v>15</c:v>
                </c:pt>
                <c:pt idx="306">
                  <c:v>15</c:v>
                </c:pt>
                <c:pt idx="307">
                  <c:v>15.1</c:v>
                </c:pt>
                <c:pt idx="308">
                  <c:v>15.1</c:v>
                </c:pt>
                <c:pt idx="309">
                  <c:v>15.1</c:v>
                </c:pt>
                <c:pt idx="310">
                  <c:v>15.1</c:v>
                </c:pt>
                <c:pt idx="311">
                  <c:v>15.2</c:v>
                </c:pt>
                <c:pt idx="312">
                  <c:v>15.2</c:v>
                </c:pt>
                <c:pt idx="313">
                  <c:v>15.2</c:v>
                </c:pt>
                <c:pt idx="314">
                  <c:v>15.3</c:v>
                </c:pt>
                <c:pt idx="315">
                  <c:v>15.3</c:v>
                </c:pt>
                <c:pt idx="316">
                  <c:v>15.3</c:v>
                </c:pt>
                <c:pt idx="317">
                  <c:v>15.4</c:v>
                </c:pt>
                <c:pt idx="318">
                  <c:v>15.4</c:v>
                </c:pt>
                <c:pt idx="319">
                  <c:v>15.5</c:v>
                </c:pt>
                <c:pt idx="320">
                  <c:v>15.5</c:v>
                </c:pt>
                <c:pt idx="321">
                  <c:v>15.6</c:v>
                </c:pt>
                <c:pt idx="322">
                  <c:v>15.6</c:v>
                </c:pt>
                <c:pt idx="323">
                  <c:v>15.6</c:v>
                </c:pt>
                <c:pt idx="324">
                  <c:v>15.7</c:v>
                </c:pt>
                <c:pt idx="325">
                  <c:v>15.7</c:v>
                </c:pt>
                <c:pt idx="326">
                  <c:v>15.8</c:v>
                </c:pt>
                <c:pt idx="327">
                  <c:v>15.8</c:v>
                </c:pt>
                <c:pt idx="328">
                  <c:v>15.9</c:v>
                </c:pt>
                <c:pt idx="329">
                  <c:v>16</c:v>
                </c:pt>
                <c:pt idx="330">
                  <c:v>16</c:v>
                </c:pt>
                <c:pt idx="331">
                  <c:v>16.100000000000001</c:v>
                </c:pt>
                <c:pt idx="332">
                  <c:v>16.100000000000001</c:v>
                </c:pt>
                <c:pt idx="333">
                  <c:v>16.2</c:v>
                </c:pt>
                <c:pt idx="334">
                  <c:v>16.3</c:v>
                </c:pt>
                <c:pt idx="335">
                  <c:v>16.3</c:v>
                </c:pt>
                <c:pt idx="336">
                  <c:v>16.399999999999999</c:v>
                </c:pt>
                <c:pt idx="337">
                  <c:v>16.399999999999999</c:v>
                </c:pt>
                <c:pt idx="338">
                  <c:v>16.5</c:v>
                </c:pt>
                <c:pt idx="339">
                  <c:v>16.600000000000001</c:v>
                </c:pt>
                <c:pt idx="340">
                  <c:v>16.600000000000001</c:v>
                </c:pt>
                <c:pt idx="341">
                  <c:v>16.7</c:v>
                </c:pt>
                <c:pt idx="342">
                  <c:v>16.8</c:v>
                </c:pt>
                <c:pt idx="343">
                  <c:v>16.899999999999999</c:v>
                </c:pt>
                <c:pt idx="344">
                  <c:v>16.899999999999999</c:v>
                </c:pt>
                <c:pt idx="345">
                  <c:v>17</c:v>
                </c:pt>
                <c:pt idx="346">
                  <c:v>17.100000000000001</c:v>
                </c:pt>
                <c:pt idx="347">
                  <c:v>17.2</c:v>
                </c:pt>
                <c:pt idx="348">
                  <c:v>17.2</c:v>
                </c:pt>
                <c:pt idx="349">
                  <c:v>17.3</c:v>
                </c:pt>
                <c:pt idx="350">
                  <c:v>17.399999999999999</c:v>
                </c:pt>
                <c:pt idx="351">
                  <c:v>17.5</c:v>
                </c:pt>
                <c:pt idx="352">
                  <c:v>17.600000000000001</c:v>
                </c:pt>
                <c:pt idx="353">
                  <c:v>17.600000000000001</c:v>
                </c:pt>
                <c:pt idx="354">
                  <c:v>17.7</c:v>
                </c:pt>
                <c:pt idx="355">
                  <c:v>17.8</c:v>
                </c:pt>
                <c:pt idx="356">
                  <c:v>17.899999999999999</c:v>
                </c:pt>
                <c:pt idx="357">
                  <c:v>18</c:v>
                </c:pt>
                <c:pt idx="358">
                  <c:v>18.100000000000001</c:v>
                </c:pt>
                <c:pt idx="359">
                  <c:v>18.2</c:v>
                </c:pt>
                <c:pt idx="360">
                  <c:v>18.3</c:v>
                </c:pt>
                <c:pt idx="361">
                  <c:v>18.399999999999999</c:v>
                </c:pt>
                <c:pt idx="362">
                  <c:v>18.5</c:v>
                </c:pt>
                <c:pt idx="363">
                  <c:v>18.600000000000001</c:v>
                </c:pt>
                <c:pt idx="364">
                  <c:v>18.7</c:v>
                </c:pt>
                <c:pt idx="365">
                  <c:v>18.8</c:v>
                </c:pt>
                <c:pt idx="366">
                  <c:v>18.899999999999999</c:v>
                </c:pt>
                <c:pt idx="367">
                  <c:v>19</c:v>
                </c:pt>
                <c:pt idx="368">
                  <c:v>19.100000000000001</c:v>
                </c:pt>
                <c:pt idx="369">
                  <c:v>19.2</c:v>
                </c:pt>
                <c:pt idx="370">
                  <c:v>19.3</c:v>
                </c:pt>
                <c:pt idx="371">
                  <c:v>19.399999999999999</c:v>
                </c:pt>
                <c:pt idx="372">
                  <c:v>19.5</c:v>
                </c:pt>
                <c:pt idx="373">
                  <c:v>19.600000000000001</c:v>
                </c:pt>
                <c:pt idx="374">
                  <c:v>19.8</c:v>
                </c:pt>
                <c:pt idx="375">
                  <c:v>19.899999999999999</c:v>
                </c:pt>
                <c:pt idx="376">
                  <c:v>20</c:v>
                </c:pt>
                <c:pt idx="377">
                  <c:v>20.100000000000001</c:v>
                </c:pt>
                <c:pt idx="378">
                  <c:v>20.2</c:v>
                </c:pt>
                <c:pt idx="379">
                  <c:v>20.399999999999999</c:v>
                </c:pt>
                <c:pt idx="380">
                  <c:v>20.5</c:v>
                </c:pt>
                <c:pt idx="381">
                  <c:v>20.6</c:v>
                </c:pt>
                <c:pt idx="382">
                  <c:v>20.8</c:v>
                </c:pt>
                <c:pt idx="383">
                  <c:v>20.9</c:v>
                </c:pt>
                <c:pt idx="384">
                  <c:v>21</c:v>
                </c:pt>
                <c:pt idx="385">
                  <c:v>21.2</c:v>
                </c:pt>
                <c:pt idx="386">
                  <c:v>21.3</c:v>
                </c:pt>
                <c:pt idx="387">
                  <c:v>21.4</c:v>
                </c:pt>
                <c:pt idx="388">
                  <c:v>21.6</c:v>
                </c:pt>
                <c:pt idx="389">
                  <c:v>21.7</c:v>
                </c:pt>
                <c:pt idx="390">
                  <c:v>21.9</c:v>
                </c:pt>
                <c:pt idx="391">
                  <c:v>22</c:v>
                </c:pt>
                <c:pt idx="392">
                  <c:v>22.2</c:v>
                </c:pt>
                <c:pt idx="393">
                  <c:v>22.3</c:v>
                </c:pt>
                <c:pt idx="394">
                  <c:v>22.5</c:v>
                </c:pt>
                <c:pt idx="395">
                  <c:v>22.6</c:v>
                </c:pt>
                <c:pt idx="396">
                  <c:v>22.8</c:v>
                </c:pt>
                <c:pt idx="397">
                  <c:v>23</c:v>
                </c:pt>
                <c:pt idx="398">
                  <c:v>23.1</c:v>
                </c:pt>
                <c:pt idx="399">
                  <c:v>23.3</c:v>
                </c:pt>
                <c:pt idx="400">
                  <c:v>23.5</c:v>
                </c:pt>
                <c:pt idx="401">
                  <c:v>23.6</c:v>
                </c:pt>
                <c:pt idx="402">
                  <c:v>23.8</c:v>
                </c:pt>
                <c:pt idx="403">
                  <c:v>24</c:v>
                </c:pt>
                <c:pt idx="404">
                  <c:v>24.2</c:v>
                </c:pt>
                <c:pt idx="405">
                  <c:v>24.4</c:v>
                </c:pt>
                <c:pt idx="406">
                  <c:v>24.6</c:v>
                </c:pt>
                <c:pt idx="407">
                  <c:v>24.8</c:v>
                </c:pt>
                <c:pt idx="408">
                  <c:v>24.9</c:v>
                </c:pt>
                <c:pt idx="409">
                  <c:v>25.1</c:v>
                </c:pt>
                <c:pt idx="410">
                  <c:v>25.3</c:v>
                </c:pt>
                <c:pt idx="411">
                  <c:v>25.6</c:v>
                </c:pt>
                <c:pt idx="412">
                  <c:v>25.8</c:v>
                </c:pt>
                <c:pt idx="413">
                  <c:v>26</c:v>
                </c:pt>
                <c:pt idx="414">
                  <c:v>26.2</c:v>
                </c:pt>
                <c:pt idx="415">
                  <c:v>26.4</c:v>
                </c:pt>
                <c:pt idx="416">
                  <c:v>26.6</c:v>
                </c:pt>
                <c:pt idx="417">
                  <c:v>26.9</c:v>
                </c:pt>
                <c:pt idx="418">
                  <c:v>27.1</c:v>
                </c:pt>
                <c:pt idx="419">
                  <c:v>27.3</c:v>
                </c:pt>
                <c:pt idx="420">
                  <c:v>27.6</c:v>
                </c:pt>
                <c:pt idx="421">
                  <c:v>27.8</c:v>
                </c:pt>
                <c:pt idx="422">
                  <c:v>28.1</c:v>
                </c:pt>
                <c:pt idx="423">
                  <c:v>28.3</c:v>
                </c:pt>
                <c:pt idx="424">
                  <c:v>28.6</c:v>
                </c:pt>
                <c:pt idx="425">
                  <c:v>28.8</c:v>
                </c:pt>
                <c:pt idx="426">
                  <c:v>29.1</c:v>
                </c:pt>
                <c:pt idx="427">
                  <c:v>29.4</c:v>
                </c:pt>
                <c:pt idx="428">
                  <c:v>29.6</c:v>
                </c:pt>
                <c:pt idx="429">
                  <c:v>29.9</c:v>
                </c:pt>
                <c:pt idx="430">
                  <c:v>30.2</c:v>
                </c:pt>
                <c:pt idx="431">
                  <c:v>30.5</c:v>
                </c:pt>
                <c:pt idx="432">
                  <c:v>30.8</c:v>
                </c:pt>
                <c:pt idx="433">
                  <c:v>31.1</c:v>
                </c:pt>
                <c:pt idx="434">
                  <c:v>31.4</c:v>
                </c:pt>
                <c:pt idx="435">
                  <c:v>31.7</c:v>
                </c:pt>
                <c:pt idx="436">
                  <c:v>32.1</c:v>
                </c:pt>
                <c:pt idx="437">
                  <c:v>32.4</c:v>
                </c:pt>
                <c:pt idx="438">
                  <c:v>32.700000000000003</c:v>
                </c:pt>
                <c:pt idx="439">
                  <c:v>33.1</c:v>
                </c:pt>
                <c:pt idx="440">
                  <c:v>33.4</c:v>
                </c:pt>
                <c:pt idx="441">
                  <c:v>33.799999999999997</c:v>
                </c:pt>
                <c:pt idx="442">
                  <c:v>34.1</c:v>
                </c:pt>
                <c:pt idx="443">
                  <c:v>34.5</c:v>
                </c:pt>
                <c:pt idx="444">
                  <c:v>34.9</c:v>
                </c:pt>
                <c:pt idx="445">
                  <c:v>35.299999999999997</c:v>
                </c:pt>
                <c:pt idx="446">
                  <c:v>35.700000000000003</c:v>
                </c:pt>
                <c:pt idx="447">
                  <c:v>36.1</c:v>
                </c:pt>
                <c:pt idx="448">
                  <c:v>36.5</c:v>
                </c:pt>
                <c:pt idx="449">
                  <c:v>36.9</c:v>
                </c:pt>
                <c:pt idx="450">
                  <c:v>37.4</c:v>
                </c:pt>
                <c:pt idx="451">
                  <c:v>37.799999999999997</c:v>
                </c:pt>
                <c:pt idx="452">
                  <c:v>38.299999999999997</c:v>
                </c:pt>
                <c:pt idx="453">
                  <c:v>38.700000000000003</c:v>
                </c:pt>
                <c:pt idx="454">
                  <c:v>39.200000000000003</c:v>
                </c:pt>
                <c:pt idx="455">
                  <c:v>39.700000000000003</c:v>
                </c:pt>
                <c:pt idx="456">
                  <c:v>40.200000000000003</c:v>
                </c:pt>
                <c:pt idx="457">
                  <c:v>40.700000000000003</c:v>
                </c:pt>
                <c:pt idx="458">
                  <c:v>41.3</c:v>
                </c:pt>
                <c:pt idx="459">
                  <c:v>41.8</c:v>
                </c:pt>
                <c:pt idx="460">
                  <c:v>42.4</c:v>
                </c:pt>
                <c:pt idx="461">
                  <c:v>42.9</c:v>
                </c:pt>
                <c:pt idx="462">
                  <c:v>43.5</c:v>
                </c:pt>
                <c:pt idx="463">
                  <c:v>44.1</c:v>
                </c:pt>
                <c:pt idx="464">
                  <c:v>44.7</c:v>
                </c:pt>
                <c:pt idx="465">
                  <c:v>45.4</c:v>
                </c:pt>
                <c:pt idx="466">
                  <c:v>46</c:v>
                </c:pt>
                <c:pt idx="467">
                  <c:v>46.7</c:v>
                </c:pt>
                <c:pt idx="468">
                  <c:v>47.4</c:v>
                </c:pt>
                <c:pt idx="469">
                  <c:v>48.1</c:v>
                </c:pt>
                <c:pt idx="470">
                  <c:v>48.8</c:v>
                </c:pt>
                <c:pt idx="471">
                  <c:v>49.5</c:v>
                </c:pt>
                <c:pt idx="472">
                  <c:v>50.3</c:v>
                </c:pt>
                <c:pt idx="473">
                  <c:v>51.1</c:v>
                </c:pt>
                <c:pt idx="474">
                  <c:v>51.9</c:v>
                </c:pt>
                <c:pt idx="475">
                  <c:v>52.7</c:v>
                </c:pt>
                <c:pt idx="476">
                  <c:v>53.6</c:v>
                </c:pt>
                <c:pt idx="477">
                  <c:v>54.5</c:v>
                </c:pt>
                <c:pt idx="478">
                  <c:v>55.4</c:v>
                </c:pt>
                <c:pt idx="479">
                  <c:v>56.4</c:v>
                </c:pt>
                <c:pt idx="480">
                  <c:v>57.4</c:v>
                </c:pt>
                <c:pt idx="481">
                  <c:v>58.4</c:v>
                </c:pt>
                <c:pt idx="482">
                  <c:v>59.5</c:v>
                </c:pt>
                <c:pt idx="483">
                  <c:v>60.5</c:v>
                </c:pt>
                <c:pt idx="484">
                  <c:v>61.7</c:v>
                </c:pt>
                <c:pt idx="485">
                  <c:v>62.9</c:v>
                </c:pt>
                <c:pt idx="486">
                  <c:v>64.099999999999994</c:v>
                </c:pt>
                <c:pt idx="487">
                  <c:v>65.400000000000006</c:v>
                </c:pt>
                <c:pt idx="488">
                  <c:v>66.7</c:v>
                </c:pt>
                <c:pt idx="489">
                  <c:v>68.099999999999994</c:v>
                </c:pt>
                <c:pt idx="490">
                  <c:v>69.599999999999994</c:v>
                </c:pt>
                <c:pt idx="491">
                  <c:v>71.099999999999994</c:v>
                </c:pt>
                <c:pt idx="492">
                  <c:v>72.7</c:v>
                </c:pt>
                <c:pt idx="493">
                  <c:v>74.400000000000006</c:v>
                </c:pt>
                <c:pt idx="494">
                  <c:v>76.2</c:v>
                </c:pt>
                <c:pt idx="495">
                  <c:v>78.099999999999994</c:v>
                </c:pt>
                <c:pt idx="496">
                  <c:v>80</c:v>
                </c:pt>
                <c:pt idx="497">
                  <c:v>82.1</c:v>
                </c:pt>
                <c:pt idx="498">
                  <c:v>84.3</c:v>
                </c:pt>
                <c:pt idx="499">
                  <c:v>86.6</c:v>
                </c:pt>
                <c:pt idx="500">
                  <c:v>89.2</c:v>
                </c:pt>
                <c:pt idx="501">
                  <c:v>91.7</c:v>
                </c:pt>
                <c:pt idx="502">
                  <c:v>94.4</c:v>
                </c:pt>
                <c:pt idx="503">
                  <c:v>97.4</c:v>
                </c:pt>
                <c:pt idx="504">
                  <c:v>100.7</c:v>
                </c:pt>
                <c:pt idx="505">
                  <c:v>104.5</c:v>
                </c:pt>
                <c:pt idx="506">
                  <c:v>107.6</c:v>
                </c:pt>
                <c:pt idx="507">
                  <c:v>111.3</c:v>
                </c:pt>
                <c:pt idx="508">
                  <c:v>115.4</c:v>
                </c:pt>
                <c:pt idx="509">
                  <c:v>120.1</c:v>
                </c:pt>
                <c:pt idx="510">
                  <c:v>125.6</c:v>
                </c:pt>
                <c:pt idx="511">
                  <c:v>129.9</c:v>
                </c:pt>
                <c:pt idx="512">
                  <c:v>134.69999999999999</c:v>
                </c:pt>
                <c:pt idx="513">
                  <c:v>140.30000000000001</c:v>
                </c:pt>
                <c:pt idx="514">
                  <c:v>146.6</c:v>
                </c:pt>
                <c:pt idx="515">
                  <c:v>154.30000000000001</c:v>
                </c:pt>
                <c:pt idx="516">
                  <c:v>160.4</c:v>
                </c:pt>
                <c:pt idx="517">
                  <c:v>166</c:v>
                </c:pt>
                <c:pt idx="518">
                  <c:v>172.8</c:v>
                </c:pt>
                <c:pt idx="519">
                  <c:v>180.6</c:v>
                </c:pt>
                <c:pt idx="520">
                  <c:v>190</c:v>
                </c:pt>
                <c:pt idx="521">
                  <c:v>198.9</c:v>
                </c:pt>
                <c:pt idx="522">
                  <c:v>203.5</c:v>
                </c:pt>
                <c:pt idx="523">
                  <c:v>210.2</c:v>
                </c:pt>
                <c:pt idx="524">
                  <c:v>218.2</c:v>
                </c:pt>
                <c:pt idx="525">
                  <c:v>227.3</c:v>
                </c:pt>
                <c:pt idx="526">
                  <c:v>239.1</c:v>
                </c:pt>
                <c:pt idx="527">
                  <c:v>240.3</c:v>
                </c:pt>
                <c:pt idx="528">
                  <c:v>245.1</c:v>
                </c:pt>
                <c:pt idx="529">
                  <c:v>250.9</c:v>
                </c:pt>
                <c:pt idx="530">
                  <c:v>257.2</c:v>
                </c:pt>
                <c:pt idx="531">
                  <c:v>264.3</c:v>
                </c:pt>
                <c:pt idx="532">
                  <c:v>266.5</c:v>
                </c:pt>
                <c:pt idx="533">
                  <c:v>268.39999999999998</c:v>
                </c:pt>
                <c:pt idx="534">
                  <c:v>271.10000000000002</c:v>
                </c:pt>
                <c:pt idx="535">
                  <c:v>273.89999999999998</c:v>
                </c:pt>
                <c:pt idx="536">
                  <c:v>276.5</c:v>
                </c:pt>
                <c:pt idx="537">
                  <c:v>278.3</c:v>
                </c:pt>
                <c:pt idx="538">
                  <c:v>278.89999999999998</c:v>
                </c:pt>
                <c:pt idx="539">
                  <c:v>279.8</c:v>
                </c:pt>
                <c:pt idx="540">
                  <c:v>280.7</c:v>
                </c:pt>
                <c:pt idx="541">
                  <c:v>281.39999999999998</c:v>
                </c:pt>
                <c:pt idx="542">
                  <c:v>282.10000000000002</c:v>
                </c:pt>
                <c:pt idx="543">
                  <c:v>282.5</c:v>
                </c:pt>
                <c:pt idx="544">
                  <c:v>282.89999999999998</c:v>
                </c:pt>
                <c:pt idx="545">
                  <c:v>283.3</c:v>
                </c:pt>
                <c:pt idx="546">
                  <c:v>283.60000000000002</c:v>
                </c:pt>
                <c:pt idx="547">
                  <c:v>283.89999999999998</c:v>
                </c:pt>
                <c:pt idx="548">
                  <c:v>284.10000000000002</c:v>
                </c:pt>
                <c:pt idx="549">
                  <c:v>284.39999999999998</c:v>
                </c:pt>
                <c:pt idx="550">
                  <c:v>284.60000000000002</c:v>
                </c:pt>
                <c:pt idx="551">
                  <c:v>284.7</c:v>
                </c:pt>
                <c:pt idx="552">
                  <c:v>284.89999999999998</c:v>
                </c:pt>
                <c:pt idx="553">
                  <c:v>285.10000000000002</c:v>
                </c:pt>
                <c:pt idx="554">
                  <c:v>285.2</c:v>
                </c:pt>
                <c:pt idx="555">
                  <c:v>285.3</c:v>
                </c:pt>
                <c:pt idx="556">
                  <c:v>285.39999999999998</c:v>
                </c:pt>
                <c:pt idx="557">
                  <c:v>285.5</c:v>
                </c:pt>
                <c:pt idx="558">
                  <c:v>285.60000000000002</c:v>
                </c:pt>
                <c:pt idx="559">
                  <c:v>285.7</c:v>
                </c:pt>
                <c:pt idx="560">
                  <c:v>285.8</c:v>
                </c:pt>
                <c:pt idx="561">
                  <c:v>285.89999999999998</c:v>
                </c:pt>
                <c:pt idx="562">
                  <c:v>285.89999999999998</c:v>
                </c:pt>
                <c:pt idx="563">
                  <c:v>286</c:v>
                </c:pt>
                <c:pt idx="564">
                  <c:v>286</c:v>
                </c:pt>
                <c:pt idx="565">
                  <c:v>286.10000000000002</c:v>
                </c:pt>
                <c:pt idx="566">
                  <c:v>286.10000000000002</c:v>
                </c:pt>
                <c:pt idx="567">
                  <c:v>286.2</c:v>
                </c:pt>
                <c:pt idx="568">
                  <c:v>286.2</c:v>
                </c:pt>
                <c:pt idx="569">
                  <c:v>286.3</c:v>
                </c:pt>
                <c:pt idx="570">
                  <c:v>286.3</c:v>
                </c:pt>
                <c:pt idx="571">
                  <c:v>286.39999999999998</c:v>
                </c:pt>
                <c:pt idx="572">
                  <c:v>286.39999999999998</c:v>
                </c:pt>
                <c:pt idx="573">
                  <c:v>286.39999999999998</c:v>
                </c:pt>
                <c:pt idx="574">
                  <c:v>286.39999999999998</c:v>
                </c:pt>
                <c:pt idx="575">
                  <c:v>286.5</c:v>
                </c:pt>
                <c:pt idx="576">
                  <c:v>286.5</c:v>
                </c:pt>
                <c:pt idx="577">
                  <c:v>286.5</c:v>
                </c:pt>
                <c:pt idx="578">
                  <c:v>286.5</c:v>
                </c:pt>
                <c:pt idx="579">
                  <c:v>286.5</c:v>
                </c:pt>
                <c:pt idx="580">
                  <c:v>286.5</c:v>
                </c:pt>
                <c:pt idx="581">
                  <c:v>286.60000000000002</c:v>
                </c:pt>
                <c:pt idx="582">
                  <c:v>286.60000000000002</c:v>
                </c:pt>
                <c:pt idx="583">
                  <c:v>286.60000000000002</c:v>
                </c:pt>
                <c:pt idx="584">
                  <c:v>286.60000000000002</c:v>
                </c:pt>
                <c:pt idx="585">
                  <c:v>286.60000000000002</c:v>
                </c:pt>
                <c:pt idx="586">
                  <c:v>286.60000000000002</c:v>
                </c:pt>
                <c:pt idx="587">
                  <c:v>286.60000000000002</c:v>
                </c:pt>
                <c:pt idx="588">
                  <c:v>286.7</c:v>
                </c:pt>
                <c:pt idx="589">
                  <c:v>286.7</c:v>
                </c:pt>
                <c:pt idx="590">
                  <c:v>286.7</c:v>
                </c:pt>
                <c:pt idx="591">
                  <c:v>286.7</c:v>
                </c:pt>
                <c:pt idx="592">
                  <c:v>286.7</c:v>
                </c:pt>
                <c:pt idx="593">
                  <c:v>286.7</c:v>
                </c:pt>
                <c:pt idx="594">
                  <c:v>286.7</c:v>
                </c:pt>
                <c:pt idx="595">
                  <c:v>286.7</c:v>
                </c:pt>
                <c:pt idx="596">
                  <c:v>286.7</c:v>
                </c:pt>
                <c:pt idx="597">
                  <c:v>286.7</c:v>
                </c:pt>
                <c:pt idx="598">
                  <c:v>286.7</c:v>
                </c:pt>
                <c:pt idx="599">
                  <c:v>286.7</c:v>
                </c:pt>
                <c:pt idx="600">
                  <c:v>286.7</c:v>
                </c:pt>
                <c:pt idx="601">
                  <c:v>286.7</c:v>
                </c:pt>
                <c:pt idx="602">
                  <c:v>286.7</c:v>
                </c:pt>
                <c:pt idx="603">
                  <c:v>286.7</c:v>
                </c:pt>
                <c:pt idx="604">
                  <c:v>286.7</c:v>
                </c:pt>
                <c:pt idx="605">
                  <c:v>286.60000000000002</c:v>
                </c:pt>
                <c:pt idx="606">
                  <c:v>286.60000000000002</c:v>
                </c:pt>
                <c:pt idx="607">
                  <c:v>286.60000000000002</c:v>
                </c:pt>
                <c:pt idx="608">
                  <c:v>286.60000000000002</c:v>
                </c:pt>
                <c:pt idx="609">
                  <c:v>286.60000000000002</c:v>
                </c:pt>
                <c:pt idx="610">
                  <c:v>286.60000000000002</c:v>
                </c:pt>
                <c:pt idx="611">
                  <c:v>286.5</c:v>
                </c:pt>
                <c:pt idx="612">
                  <c:v>286.5</c:v>
                </c:pt>
                <c:pt idx="613">
                  <c:v>286.5</c:v>
                </c:pt>
                <c:pt idx="614">
                  <c:v>286.39999999999998</c:v>
                </c:pt>
                <c:pt idx="615">
                  <c:v>286.39999999999998</c:v>
                </c:pt>
                <c:pt idx="616">
                  <c:v>286.3</c:v>
                </c:pt>
                <c:pt idx="617">
                  <c:v>286.2</c:v>
                </c:pt>
                <c:pt idx="618">
                  <c:v>286.10000000000002</c:v>
                </c:pt>
                <c:pt idx="619">
                  <c:v>286</c:v>
                </c:pt>
                <c:pt idx="620">
                  <c:v>285.89999999999998</c:v>
                </c:pt>
                <c:pt idx="621">
                  <c:v>285.8</c:v>
                </c:pt>
                <c:pt idx="622">
                  <c:v>285.7</c:v>
                </c:pt>
                <c:pt idx="623">
                  <c:v>285.60000000000002</c:v>
                </c:pt>
                <c:pt idx="624">
                  <c:v>285.39999999999998</c:v>
                </c:pt>
                <c:pt idx="625">
                  <c:v>285.3</c:v>
                </c:pt>
                <c:pt idx="626">
                  <c:v>285.10000000000002</c:v>
                </c:pt>
                <c:pt idx="627">
                  <c:v>284.89999999999998</c:v>
                </c:pt>
                <c:pt idx="628">
                  <c:v>284.7</c:v>
                </c:pt>
                <c:pt idx="629">
                  <c:v>284.39999999999998</c:v>
                </c:pt>
                <c:pt idx="630">
                  <c:v>284.2</c:v>
                </c:pt>
                <c:pt idx="631">
                  <c:v>283.89999999999998</c:v>
                </c:pt>
                <c:pt idx="632">
                  <c:v>283.60000000000002</c:v>
                </c:pt>
                <c:pt idx="633">
                  <c:v>283.3</c:v>
                </c:pt>
                <c:pt idx="634">
                  <c:v>282.8</c:v>
                </c:pt>
                <c:pt idx="635">
                  <c:v>282.39999999999998</c:v>
                </c:pt>
                <c:pt idx="636">
                  <c:v>281.89999999999998</c:v>
                </c:pt>
                <c:pt idx="637">
                  <c:v>281.39999999999998</c:v>
                </c:pt>
                <c:pt idx="638">
                  <c:v>280.5</c:v>
                </c:pt>
                <c:pt idx="639">
                  <c:v>279.3</c:v>
                </c:pt>
                <c:pt idx="640">
                  <c:v>278</c:v>
                </c:pt>
                <c:pt idx="641">
                  <c:v>276.8</c:v>
                </c:pt>
                <c:pt idx="642">
                  <c:v>276.10000000000002</c:v>
                </c:pt>
                <c:pt idx="643">
                  <c:v>273.39999999999998</c:v>
                </c:pt>
                <c:pt idx="644">
                  <c:v>269.8</c:v>
                </c:pt>
                <c:pt idx="645">
                  <c:v>266.2</c:v>
                </c:pt>
                <c:pt idx="646">
                  <c:v>262.89999999999998</c:v>
                </c:pt>
                <c:pt idx="647">
                  <c:v>260.3</c:v>
                </c:pt>
                <c:pt idx="648">
                  <c:v>257.10000000000002</c:v>
                </c:pt>
                <c:pt idx="649">
                  <c:v>249.5</c:v>
                </c:pt>
                <c:pt idx="650">
                  <c:v>242.9</c:v>
                </c:pt>
                <c:pt idx="651">
                  <c:v>236.9</c:v>
                </c:pt>
                <c:pt idx="652">
                  <c:v>231.9</c:v>
                </c:pt>
                <c:pt idx="653">
                  <c:v>229.8</c:v>
                </c:pt>
                <c:pt idx="654">
                  <c:v>219.1</c:v>
                </c:pt>
                <c:pt idx="655">
                  <c:v>210.9</c:v>
                </c:pt>
                <c:pt idx="656">
                  <c:v>203.7</c:v>
                </c:pt>
                <c:pt idx="657">
                  <c:v>197.5</c:v>
                </c:pt>
                <c:pt idx="658">
                  <c:v>192.8</c:v>
                </c:pt>
                <c:pt idx="659">
                  <c:v>185.6</c:v>
                </c:pt>
                <c:pt idx="660">
                  <c:v>177.9</c:v>
                </c:pt>
                <c:pt idx="661">
                  <c:v>171.4</c:v>
                </c:pt>
                <c:pt idx="662">
                  <c:v>165.6</c:v>
                </c:pt>
                <c:pt idx="663">
                  <c:v>160.6</c:v>
                </c:pt>
                <c:pt idx="664">
                  <c:v>155.9</c:v>
                </c:pt>
                <c:pt idx="665">
                  <c:v>149.80000000000001</c:v>
                </c:pt>
                <c:pt idx="666">
                  <c:v>144.6</c:v>
                </c:pt>
                <c:pt idx="667">
                  <c:v>140.1</c:v>
                </c:pt>
                <c:pt idx="668">
                  <c:v>136</c:v>
                </c:pt>
                <c:pt idx="669">
                  <c:v>132.6</c:v>
                </c:pt>
                <c:pt idx="670">
                  <c:v>128.19999999999999</c:v>
                </c:pt>
                <c:pt idx="671">
                  <c:v>124.4</c:v>
                </c:pt>
                <c:pt idx="672">
                  <c:v>121</c:v>
                </c:pt>
                <c:pt idx="673">
                  <c:v>117.8</c:v>
                </c:pt>
                <c:pt idx="674">
                  <c:v>115</c:v>
                </c:pt>
                <c:pt idx="675">
                  <c:v>112.1</c:v>
                </c:pt>
                <c:pt idx="676">
                  <c:v>109.4</c:v>
                </c:pt>
                <c:pt idx="677">
                  <c:v>106.8</c:v>
                </c:pt>
                <c:pt idx="678">
                  <c:v>104.4</c:v>
                </c:pt>
                <c:pt idx="679">
                  <c:v>102.2</c:v>
                </c:pt>
                <c:pt idx="680">
                  <c:v>100.1</c:v>
                </c:pt>
                <c:pt idx="681">
                  <c:v>98</c:v>
                </c:pt>
                <c:pt idx="682">
                  <c:v>96.1</c:v>
                </c:pt>
                <c:pt idx="683">
                  <c:v>94.3</c:v>
                </c:pt>
                <c:pt idx="684">
                  <c:v>92.5</c:v>
                </c:pt>
                <c:pt idx="685">
                  <c:v>90.9</c:v>
                </c:pt>
                <c:pt idx="686">
                  <c:v>89.3</c:v>
                </c:pt>
                <c:pt idx="687">
                  <c:v>87.8</c:v>
                </c:pt>
                <c:pt idx="688">
                  <c:v>86.4</c:v>
                </c:pt>
                <c:pt idx="689">
                  <c:v>85.1</c:v>
                </c:pt>
                <c:pt idx="690">
                  <c:v>83.8</c:v>
                </c:pt>
                <c:pt idx="691">
                  <c:v>82.5</c:v>
                </c:pt>
                <c:pt idx="692">
                  <c:v>81.3</c:v>
                </c:pt>
                <c:pt idx="693">
                  <c:v>80.099999999999994</c:v>
                </c:pt>
                <c:pt idx="694">
                  <c:v>79</c:v>
                </c:pt>
                <c:pt idx="695">
                  <c:v>77.900000000000006</c:v>
                </c:pt>
                <c:pt idx="696">
                  <c:v>76.900000000000006</c:v>
                </c:pt>
                <c:pt idx="697">
                  <c:v>75.900000000000006</c:v>
                </c:pt>
                <c:pt idx="698">
                  <c:v>74.900000000000006</c:v>
                </c:pt>
                <c:pt idx="699">
                  <c:v>74</c:v>
                </c:pt>
                <c:pt idx="700">
                  <c:v>73.099999999999994</c:v>
                </c:pt>
                <c:pt idx="701">
                  <c:v>72.2</c:v>
                </c:pt>
                <c:pt idx="702">
                  <c:v>71.400000000000006</c:v>
                </c:pt>
                <c:pt idx="703">
                  <c:v>70.5</c:v>
                </c:pt>
                <c:pt idx="704">
                  <c:v>69.7</c:v>
                </c:pt>
                <c:pt idx="705">
                  <c:v>69</c:v>
                </c:pt>
                <c:pt idx="706">
                  <c:v>68.2</c:v>
                </c:pt>
                <c:pt idx="707">
                  <c:v>67.5</c:v>
                </c:pt>
                <c:pt idx="708">
                  <c:v>66.8</c:v>
                </c:pt>
                <c:pt idx="709">
                  <c:v>66.099999999999994</c:v>
                </c:pt>
                <c:pt idx="710">
                  <c:v>65.5</c:v>
                </c:pt>
                <c:pt idx="711">
                  <c:v>64.8</c:v>
                </c:pt>
                <c:pt idx="712">
                  <c:v>64.2</c:v>
                </c:pt>
                <c:pt idx="713">
                  <c:v>63.6</c:v>
                </c:pt>
                <c:pt idx="714">
                  <c:v>63</c:v>
                </c:pt>
                <c:pt idx="715">
                  <c:v>62.4</c:v>
                </c:pt>
                <c:pt idx="716">
                  <c:v>61.9</c:v>
                </c:pt>
                <c:pt idx="717">
                  <c:v>61.3</c:v>
                </c:pt>
                <c:pt idx="718">
                  <c:v>60.8</c:v>
                </c:pt>
                <c:pt idx="719">
                  <c:v>60.3</c:v>
                </c:pt>
                <c:pt idx="720">
                  <c:v>59.8</c:v>
                </c:pt>
                <c:pt idx="721">
                  <c:v>59.3</c:v>
                </c:pt>
                <c:pt idx="722">
                  <c:v>58.9</c:v>
                </c:pt>
                <c:pt idx="723">
                  <c:v>58.4</c:v>
                </c:pt>
                <c:pt idx="724">
                  <c:v>58</c:v>
                </c:pt>
                <c:pt idx="725">
                  <c:v>57.5</c:v>
                </c:pt>
                <c:pt idx="726">
                  <c:v>57.1</c:v>
                </c:pt>
                <c:pt idx="727">
                  <c:v>56.7</c:v>
                </c:pt>
                <c:pt idx="728">
                  <c:v>56.3</c:v>
                </c:pt>
                <c:pt idx="729">
                  <c:v>55.9</c:v>
                </c:pt>
                <c:pt idx="730">
                  <c:v>55.5</c:v>
                </c:pt>
                <c:pt idx="731">
                  <c:v>55.2</c:v>
                </c:pt>
                <c:pt idx="732">
                  <c:v>54.8</c:v>
                </c:pt>
                <c:pt idx="733">
                  <c:v>54.5</c:v>
                </c:pt>
                <c:pt idx="734">
                  <c:v>54.1</c:v>
                </c:pt>
                <c:pt idx="735">
                  <c:v>53.8</c:v>
                </c:pt>
                <c:pt idx="736">
                  <c:v>53.5</c:v>
                </c:pt>
                <c:pt idx="737">
                  <c:v>53.2</c:v>
                </c:pt>
                <c:pt idx="738">
                  <c:v>52.8</c:v>
                </c:pt>
                <c:pt idx="739">
                  <c:v>52.5</c:v>
                </c:pt>
                <c:pt idx="740">
                  <c:v>52.3</c:v>
                </c:pt>
                <c:pt idx="741">
                  <c:v>52</c:v>
                </c:pt>
                <c:pt idx="742">
                  <c:v>51.7</c:v>
                </c:pt>
                <c:pt idx="743">
                  <c:v>51.4</c:v>
                </c:pt>
                <c:pt idx="744">
                  <c:v>51.2</c:v>
                </c:pt>
                <c:pt idx="745">
                  <c:v>50.9</c:v>
                </c:pt>
                <c:pt idx="746">
                  <c:v>50.6</c:v>
                </c:pt>
                <c:pt idx="747">
                  <c:v>50.4</c:v>
                </c:pt>
                <c:pt idx="748">
                  <c:v>50.2</c:v>
                </c:pt>
                <c:pt idx="749">
                  <c:v>49.9</c:v>
                </c:pt>
                <c:pt idx="750">
                  <c:v>49.7</c:v>
                </c:pt>
                <c:pt idx="751">
                  <c:v>49.5</c:v>
                </c:pt>
                <c:pt idx="752">
                  <c:v>49.3</c:v>
                </c:pt>
                <c:pt idx="753">
                  <c:v>49</c:v>
                </c:pt>
                <c:pt idx="754">
                  <c:v>48.8</c:v>
                </c:pt>
                <c:pt idx="755">
                  <c:v>48.6</c:v>
                </c:pt>
                <c:pt idx="756">
                  <c:v>48.4</c:v>
                </c:pt>
                <c:pt idx="757">
                  <c:v>48.2</c:v>
                </c:pt>
                <c:pt idx="758">
                  <c:v>48.1</c:v>
                </c:pt>
                <c:pt idx="759">
                  <c:v>47.9</c:v>
                </c:pt>
                <c:pt idx="760">
                  <c:v>47.7</c:v>
                </c:pt>
                <c:pt idx="761">
                  <c:v>47.5</c:v>
                </c:pt>
                <c:pt idx="762">
                  <c:v>47.3</c:v>
                </c:pt>
                <c:pt idx="763">
                  <c:v>47.2</c:v>
                </c:pt>
                <c:pt idx="764">
                  <c:v>47</c:v>
                </c:pt>
                <c:pt idx="765">
                  <c:v>46.9</c:v>
                </c:pt>
                <c:pt idx="766">
                  <c:v>46.7</c:v>
                </c:pt>
                <c:pt idx="767">
                  <c:v>46.6</c:v>
                </c:pt>
                <c:pt idx="768">
                  <c:v>46.4</c:v>
                </c:pt>
                <c:pt idx="769">
                  <c:v>46.3</c:v>
                </c:pt>
                <c:pt idx="770">
                  <c:v>46.1</c:v>
                </c:pt>
                <c:pt idx="771">
                  <c:v>46</c:v>
                </c:pt>
                <c:pt idx="772">
                  <c:v>45.9</c:v>
                </c:pt>
                <c:pt idx="773">
                  <c:v>45.7</c:v>
                </c:pt>
                <c:pt idx="774">
                  <c:v>45.6</c:v>
                </c:pt>
                <c:pt idx="775">
                  <c:v>45.5</c:v>
                </c:pt>
                <c:pt idx="776">
                  <c:v>45.4</c:v>
                </c:pt>
                <c:pt idx="777">
                  <c:v>45.2</c:v>
                </c:pt>
                <c:pt idx="778">
                  <c:v>45.1</c:v>
                </c:pt>
                <c:pt idx="779">
                  <c:v>45</c:v>
                </c:pt>
                <c:pt idx="780">
                  <c:v>44.9</c:v>
                </c:pt>
                <c:pt idx="781">
                  <c:v>44.8</c:v>
                </c:pt>
                <c:pt idx="782">
                  <c:v>44.7</c:v>
                </c:pt>
                <c:pt idx="783">
                  <c:v>44.6</c:v>
                </c:pt>
                <c:pt idx="784">
                  <c:v>44.5</c:v>
                </c:pt>
                <c:pt idx="785">
                  <c:v>44.4</c:v>
                </c:pt>
                <c:pt idx="786">
                  <c:v>44.3</c:v>
                </c:pt>
                <c:pt idx="787">
                  <c:v>44.2</c:v>
                </c:pt>
                <c:pt idx="788">
                  <c:v>44.1</c:v>
                </c:pt>
                <c:pt idx="789">
                  <c:v>44</c:v>
                </c:pt>
                <c:pt idx="790">
                  <c:v>44</c:v>
                </c:pt>
                <c:pt idx="791">
                  <c:v>43.9</c:v>
                </c:pt>
                <c:pt idx="792">
                  <c:v>43.8</c:v>
                </c:pt>
                <c:pt idx="793">
                  <c:v>43.7</c:v>
                </c:pt>
                <c:pt idx="794">
                  <c:v>43.6</c:v>
                </c:pt>
                <c:pt idx="795">
                  <c:v>43.6</c:v>
                </c:pt>
                <c:pt idx="796">
                  <c:v>43.5</c:v>
                </c:pt>
                <c:pt idx="797">
                  <c:v>43.4</c:v>
                </c:pt>
                <c:pt idx="798">
                  <c:v>43.4</c:v>
                </c:pt>
                <c:pt idx="799">
                  <c:v>43.3</c:v>
                </c:pt>
                <c:pt idx="800">
                  <c:v>43.2</c:v>
                </c:pt>
                <c:pt idx="801">
                  <c:v>43.2</c:v>
                </c:pt>
                <c:pt idx="802">
                  <c:v>43.1</c:v>
                </c:pt>
                <c:pt idx="803">
                  <c:v>43.1</c:v>
                </c:pt>
                <c:pt idx="804">
                  <c:v>43</c:v>
                </c:pt>
                <c:pt idx="805">
                  <c:v>43</c:v>
                </c:pt>
                <c:pt idx="806">
                  <c:v>42.9</c:v>
                </c:pt>
                <c:pt idx="807">
                  <c:v>42.9</c:v>
                </c:pt>
                <c:pt idx="808">
                  <c:v>42.8</c:v>
                </c:pt>
                <c:pt idx="809">
                  <c:v>42.8</c:v>
                </c:pt>
                <c:pt idx="810">
                  <c:v>42.7</c:v>
                </c:pt>
                <c:pt idx="811">
                  <c:v>42.7</c:v>
                </c:pt>
                <c:pt idx="812">
                  <c:v>42.6</c:v>
                </c:pt>
                <c:pt idx="813">
                  <c:v>42.6</c:v>
                </c:pt>
                <c:pt idx="814">
                  <c:v>42.5</c:v>
                </c:pt>
                <c:pt idx="815">
                  <c:v>42.5</c:v>
                </c:pt>
                <c:pt idx="816">
                  <c:v>42.5</c:v>
                </c:pt>
                <c:pt idx="817">
                  <c:v>42.4</c:v>
                </c:pt>
                <c:pt idx="818">
                  <c:v>42.4</c:v>
                </c:pt>
                <c:pt idx="819">
                  <c:v>42.4</c:v>
                </c:pt>
                <c:pt idx="820">
                  <c:v>42.3</c:v>
                </c:pt>
                <c:pt idx="821">
                  <c:v>42.3</c:v>
                </c:pt>
                <c:pt idx="822">
                  <c:v>42.3</c:v>
                </c:pt>
                <c:pt idx="823">
                  <c:v>42.3</c:v>
                </c:pt>
                <c:pt idx="824">
                  <c:v>42.2</c:v>
                </c:pt>
                <c:pt idx="825">
                  <c:v>42.2</c:v>
                </c:pt>
                <c:pt idx="826">
                  <c:v>42.2</c:v>
                </c:pt>
                <c:pt idx="827">
                  <c:v>42.2</c:v>
                </c:pt>
                <c:pt idx="828">
                  <c:v>42.1</c:v>
                </c:pt>
                <c:pt idx="829">
                  <c:v>42.1</c:v>
                </c:pt>
                <c:pt idx="830">
                  <c:v>42.1</c:v>
                </c:pt>
                <c:pt idx="831">
                  <c:v>42.1</c:v>
                </c:pt>
                <c:pt idx="832">
                  <c:v>42.1</c:v>
                </c:pt>
                <c:pt idx="833">
                  <c:v>42</c:v>
                </c:pt>
                <c:pt idx="834">
                  <c:v>42</c:v>
                </c:pt>
                <c:pt idx="835">
                  <c:v>42</c:v>
                </c:pt>
                <c:pt idx="836">
                  <c:v>42</c:v>
                </c:pt>
                <c:pt idx="837">
                  <c:v>42</c:v>
                </c:pt>
                <c:pt idx="838">
                  <c:v>42</c:v>
                </c:pt>
                <c:pt idx="839">
                  <c:v>42</c:v>
                </c:pt>
                <c:pt idx="840">
                  <c:v>42</c:v>
                </c:pt>
                <c:pt idx="841">
                  <c:v>42</c:v>
                </c:pt>
                <c:pt idx="842">
                  <c:v>42</c:v>
                </c:pt>
                <c:pt idx="843">
                  <c:v>42</c:v>
                </c:pt>
                <c:pt idx="844">
                  <c:v>41.9</c:v>
                </c:pt>
                <c:pt idx="845">
                  <c:v>41.9</c:v>
                </c:pt>
                <c:pt idx="846">
                  <c:v>41.9</c:v>
                </c:pt>
                <c:pt idx="847">
                  <c:v>41.9</c:v>
                </c:pt>
                <c:pt idx="848">
                  <c:v>41.9</c:v>
                </c:pt>
                <c:pt idx="849">
                  <c:v>41.9</c:v>
                </c:pt>
                <c:pt idx="850">
                  <c:v>41.9</c:v>
                </c:pt>
                <c:pt idx="851">
                  <c:v>41.9</c:v>
                </c:pt>
                <c:pt idx="852">
                  <c:v>41.9</c:v>
                </c:pt>
                <c:pt idx="853">
                  <c:v>41.9</c:v>
                </c:pt>
                <c:pt idx="854">
                  <c:v>42</c:v>
                </c:pt>
                <c:pt idx="855">
                  <c:v>42</c:v>
                </c:pt>
                <c:pt idx="856">
                  <c:v>42</c:v>
                </c:pt>
                <c:pt idx="857">
                  <c:v>42</c:v>
                </c:pt>
                <c:pt idx="858">
                  <c:v>42</c:v>
                </c:pt>
                <c:pt idx="859">
                  <c:v>42</c:v>
                </c:pt>
                <c:pt idx="860">
                  <c:v>42</c:v>
                </c:pt>
                <c:pt idx="861">
                  <c:v>42</c:v>
                </c:pt>
                <c:pt idx="862">
                  <c:v>42</c:v>
                </c:pt>
                <c:pt idx="863">
                  <c:v>42</c:v>
                </c:pt>
                <c:pt idx="864">
                  <c:v>42</c:v>
                </c:pt>
                <c:pt idx="865">
                  <c:v>42.1</c:v>
                </c:pt>
                <c:pt idx="866">
                  <c:v>42.1</c:v>
                </c:pt>
                <c:pt idx="867">
                  <c:v>42.1</c:v>
                </c:pt>
                <c:pt idx="868">
                  <c:v>42.1</c:v>
                </c:pt>
                <c:pt idx="869">
                  <c:v>42.1</c:v>
                </c:pt>
                <c:pt idx="870">
                  <c:v>42.1</c:v>
                </c:pt>
                <c:pt idx="871">
                  <c:v>42.2</c:v>
                </c:pt>
                <c:pt idx="872">
                  <c:v>42.2</c:v>
                </c:pt>
                <c:pt idx="873">
                  <c:v>42.2</c:v>
                </c:pt>
                <c:pt idx="874">
                  <c:v>42.2</c:v>
                </c:pt>
                <c:pt idx="875">
                  <c:v>42.2</c:v>
                </c:pt>
                <c:pt idx="876">
                  <c:v>42.2</c:v>
                </c:pt>
                <c:pt idx="877">
                  <c:v>42.3</c:v>
                </c:pt>
                <c:pt idx="878">
                  <c:v>42.3</c:v>
                </c:pt>
                <c:pt idx="879">
                  <c:v>42.3</c:v>
                </c:pt>
                <c:pt idx="880">
                  <c:v>42.3</c:v>
                </c:pt>
                <c:pt idx="881">
                  <c:v>42.4</c:v>
                </c:pt>
                <c:pt idx="882">
                  <c:v>42.4</c:v>
                </c:pt>
                <c:pt idx="883">
                  <c:v>42.4</c:v>
                </c:pt>
                <c:pt idx="884">
                  <c:v>42.4</c:v>
                </c:pt>
                <c:pt idx="885">
                  <c:v>42.5</c:v>
                </c:pt>
                <c:pt idx="886">
                  <c:v>42.5</c:v>
                </c:pt>
                <c:pt idx="887">
                  <c:v>42.5</c:v>
                </c:pt>
                <c:pt idx="888">
                  <c:v>42.5</c:v>
                </c:pt>
                <c:pt idx="889">
                  <c:v>42.6</c:v>
                </c:pt>
                <c:pt idx="890">
                  <c:v>42.6</c:v>
                </c:pt>
                <c:pt idx="891">
                  <c:v>42.6</c:v>
                </c:pt>
                <c:pt idx="892">
                  <c:v>42.7</c:v>
                </c:pt>
                <c:pt idx="893">
                  <c:v>42.7</c:v>
                </c:pt>
                <c:pt idx="894">
                  <c:v>42.7</c:v>
                </c:pt>
                <c:pt idx="895">
                  <c:v>42.8</c:v>
                </c:pt>
                <c:pt idx="896">
                  <c:v>42.8</c:v>
                </c:pt>
                <c:pt idx="897">
                  <c:v>42.8</c:v>
                </c:pt>
                <c:pt idx="898">
                  <c:v>42.9</c:v>
                </c:pt>
                <c:pt idx="899">
                  <c:v>42.9</c:v>
                </c:pt>
                <c:pt idx="900">
                  <c:v>42.9</c:v>
                </c:pt>
                <c:pt idx="901">
                  <c:v>43</c:v>
                </c:pt>
                <c:pt idx="902">
                  <c:v>43</c:v>
                </c:pt>
                <c:pt idx="903">
                  <c:v>43</c:v>
                </c:pt>
                <c:pt idx="904">
                  <c:v>43.1</c:v>
                </c:pt>
                <c:pt idx="905">
                  <c:v>43.1</c:v>
                </c:pt>
                <c:pt idx="906">
                  <c:v>43.1</c:v>
                </c:pt>
                <c:pt idx="907">
                  <c:v>43.2</c:v>
                </c:pt>
                <c:pt idx="908">
                  <c:v>43.2</c:v>
                </c:pt>
                <c:pt idx="909">
                  <c:v>43.3</c:v>
                </c:pt>
                <c:pt idx="910">
                  <c:v>43.3</c:v>
                </c:pt>
                <c:pt idx="911">
                  <c:v>43.3</c:v>
                </c:pt>
                <c:pt idx="912">
                  <c:v>43.4</c:v>
                </c:pt>
                <c:pt idx="913">
                  <c:v>43.4</c:v>
                </c:pt>
                <c:pt idx="914">
                  <c:v>43.5</c:v>
                </c:pt>
                <c:pt idx="915">
                  <c:v>43.5</c:v>
                </c:pt>
                <c:pt idx="916">
                  <c:v>43.5</c:v>
                </c:pt>
                <c:pt idx="917">
                  <c:v>43.6</c:v>
                </c:pt>
                <c:pt idx="918">
                  <c:v>43.6</c:v>
                </c:pt>
                <c:pt idx="919">
                  <c:v>43.7</c:v>
                </c:pt>
                <c:pt idx="920">
                  <c:v>43.7</c:v>
                </c:pt>
                <c:pt idx="921">
                  <c:v>43.8</c:v>
                </c:pt>
                <c:pt idx="922">
                  <c:v>43.8</c:v>
                </c:pt>
                <c:pt idx="923">
                  <c:v>43.9</c:v>
                </c:pt>
                <c:pt idx="924">
                  <c:v>43.9</c:v>
                </c:pt>
                <c:pt idx="925">
                  <c:v>44</c:v>
                </c:pt>
                <c:pt idx="926">
                  <c:v>44</c:v>
                </c:pt>
                <c:pt idx="927">
                  <c:v>44.1</c:v>
                </c:pt>
                <c:pt idx="928">
                  <c:v>44.1</c:v>
                </c:pt>
                <c:pt idx="929">
                  <c:v>44.1</c:v>
                </c:pt>
                <c:pt idx="930">
                  <c:v>44.2</c:v>
                </c:pt>
                <c:pt idx="931">
                  <c:v>44.2</c:v>
                </c:pt>
                <c:pt idx="932">
                  <c:v>44.3</c:v>
                </c:pt>
                <c:pt idx="933">
                  <c:v>44.3</c:v>
                </c:pt>
                <c:pt idx="934">
                  <c:v>44.4</c:v>
                </c:pt>
                <c:pt idx="935">
                  <c:v>44.5</c:v>
                </c:pt>
                <c:pt idx="936">
                  <c:v>44.5</c:v>
                </c:pt>
                <c:pt idx="937">
                  <c:v>44.6</c:v>
                </c:pt>
                <c:pt idx="938">
                  <c:v>44.6</c:v>
                </c:pt>
                <c:pt idx="939">
                  <c:v>44.7</c:v>
                </c:pt>
                <c:pt idx="940">
                  <c:v>44.7</c:v>
                </c:pt>
                <c:pt idx="941">
                  <c:v>44.8</c:v>
                </c:pt>
                <c:pt idx="942">
                  <c:v>44.8</c:v>
                </c:pt>
                <c:pt idx="943">
                  <c:v>44.9</c:v>
                </c:pt>
                <c:pt idx="944">
                  <c:v>44.9</c:v>
                </c:pt>
                <c:pt idx="945">
                  <c:v>45</c:v>
                </c:pt>
                <c:pt idx="946">
                  <c:v>45.1</c:v>
                </c:pt>
                <c:pt idx="947">
                  <c:v>45.1</c:v>
                </c:pt>
                <c:pt idx="948">
                  <c:v>45.2</c:v>
                </c:pt>
                <c:pt idx="949">
                  <c:v>45.2</c:v>
                </c:pt>
                <c:pt idx="950">
                  <c:v>45.3</c:v>
                </c:pt>
                <c:pt idx="951">
                  <c:v>45.3</c:v>
                </c:pt>
                <c:pt idx="952">
                  <c:v>45.4</c:v>
                </c:pt>
                <c:pt idx="953">
                  <c:v>45.5</c:v>
                </c:pt>
                <c:pt idx="954">
                  <c:v>45.5</c:v>
                </c:pt>
                <c:pt idx="955">
                  <c:v>45.6</c:v>
                </c:pt>
                <c:pt idx="956">
                  <c:v>45.6</c:v>
                </c:pt>
                <c:pt idx="957">
                  <c:v>45.7</c:v>
                </c:pt>
                <c:pt idx="958">
                  <c:v>45.8</c:v>
                </c:pt>
                <c:pt idx="959">
                  <c:v>45.8</c:v>
                </c:pt>
                <c:pt idx="960">
                  <c:v>45.9</c:v>
                </c:pt>
                <c:pt idx="961">
                  <c:v>46</c:v>
                </c:pt>
                <c:pt idx="962">
                  <c:v>46</c:v>
                </c:pt>
                <c:pt idx="963">
                  <c:v>46.1</c:v>
                </c:pt>
                <c:pt idx="964">
                  <c:v>46.2</c:v>
                </c:pt>
                <c:pt idx="965">
                  <c:v>46.2</c:v>
                </c:pt>
                <c:pt idx="966">
                  <c:v>46.3</c:v>
                </c:pt>
                <c:pt idx="967">
                  <c:v>46.4</c:v>
                </c:pt>
                <c:pt idx="968">
                  <c:v>46.4</c:v>
                </c:pt>
                <c:pt idx="969">
                  <c:v>46.5</c:v>
                </c:pt>
                <c:pt idx="970">
                  <c:v>46.6</c:v>
                </c:pt>
                <c:pt idx="971">
                  <c:v>46.6</c:v>
                </c:pt>
                <c:pt idx="972">
                  <c:v>46.7</c:v>
                </c:pt>
                <c:pt idx="973">
                  <c:v>46.8</c:v>
                </c:pt>
                <c:pt idx="974">
                  <c:v>46.8</c:v>
                </c:pt>
                <c:pt idx="975">
                  <c:v>46.9</c:v>
                </c:pt>
                <c:pt idx="976">
                  <c:v>47</c:v>
                </c:pt>
                <c:pt idx="977">
                  <c:v>47</c:v>
                </c:pt>
                <c:pt idx="978">
                  <c:v>47.1</c:v>
                </c:pt>
                <c:pt idx="979">
                  <c:v>47.2</c:v>
                </c:pt>
                <c:pt idx="980">
                  <c:v>47.3</c:v>
                </c:pt>
                <c:pt idx="981">
                  <c:v>47.3</c:v>
                </c:pt>
                <c:pt idx="982">
                  <c:v>47.4</c:v>
                </c:pt>
                <c:pt idx="983">
                  <c:v>47.5</c:v>
                </c:pt>
                <c:pt idx="984">
                  <c:v>47.6</c:v>
                </c:pt>
                <c:pt idx="985">
                  <c:v>47.6</c:v>
                </c:pt>
                <c:pt idx="986">
                  <c:v>47.7</c:v>
                </c:pt>
                <c:pt idx="987">
                  <c:v>47.8</c:v>
                </c:pt>
                <c:pt idx="988">
                  <c:v>47.9</c:v>
                </c:pt>
                <c:pt idx="989">
                  <c:v>48</c:v>
                </c:pt>
                <c:pt idx="990">
                  <c:v>48</c:v>
                </c:pt>
                <c:pt idx="991">
                  <c:v>48.1</c:v>
                </c:pt>
                <c:pt idx="992">
                  <c:v>48.2</c:v>
                </c:pt>
                <c:pt idx="993">
                  <c:v>48.3</c:v>
                </c:pt>
                <c:pt idx="994">
                  <c:v>48.4</c:v>
                </c:pt>
                <c:pt idx="995">
                  <c:v>48.4</c:v>
                </c:pt>
                <c:pt idx="996">
                  <c:v>48.5</c:v>
                </c:pt>
                <c:pt idx="997">
                  <c:v>48.6</c:v>
                </c:pt>
                <c:pt idx="998">
                  <c:v>48.7</c:v>
                </c:pt>
                <c:pt idx="999">
                  <c:v>48.8</c:v>
                </c:pt>
                <c:pt idx="1000">
                  <c:v>48.9</c:v>
                </c:pt>
                <c:pt idx="1001">
                  <c:v>49</c:v>
                </c:pt>
                <c:pt idx="1002">
                  <c:v>49</c:v>
                </c:pt>
                <c:pt idx="1003">
                  <c:v>49.1</c:v>
                </c:pt>
                <c:pt idx="1004">
                  <c:v>49.2</c:v>
                </c:pt>
                <c:pt idx="1005">
                  <c:v>49.3</c:v>
                </c:pt>
                <c:pt idx="1006">
                  <c:v>49.4</c:v>
                </c:pt>
                <c:pt idx="1007">
                  <c:v>49.5</c:v>
                </c:pt>
                <c:pt idx="1008">
                  <c:v>49.6</c:v>
                </c:pt>
                <c:pt idx="1009">
                  <c:v>49.7</c:v>
                </c:pt>
                <c:pt idx="1010">
                  <c:v>49.8</c:v>
                </c:pt>
                <c:pt idx="1011">
                  <c:v>49.9</c:v>
                </c:pt>
                <c:pt idx="1012">
                  <c:v>50</c:v>
                </c:pt>
                <c:pt idx="1013">
                  <c:v>50.1</c:v>
                </c:pt>
                <c:pt idx="1014">
                  <c:v>50.1</c:v>
                </c:pt>
                <c:pt idx="1015">
                  <c:v>50.2</c:v>
                </c:pt>
                <c:pt idx="1016">
                  <c:v>50.3</c:v>
                </c:pt>
                <c:pt idx="1017">
                  <c:v>50.4</c:v>
                </c:pt>
                <c:pt idx="1018">
                  <c:v>50.5</c:v>
                </c:pt>
                <c:pt idx="1019">
                  <c:v>50.6</c:v>
                </c:pt>
                <c:pt idx="1020">
                  <c:v>50.7</c:v>
                </c:pt>
                <c:pt idx="1021">
                  <c:v>50.9</c:v>
                </c:pt>
                <c:pt idx="1022">
                  <c:v>51</c:v>
                </c:pt>
                <c:pt idx="1023">
                  <c:v>51.1</c:v>
                </c:pt>
                <c:pt idx="1024">
                  <c:v>51.2</c:v>
                </c:pt>
                <c:pt idx="1025">
                  <c:v>51.3</c:v>
                </c:pt>
                <c:pt idx="1026">
                  <c:v>51.4</c:v>
                </c:pt>
                <c:pt idx="1027">
                  <c:v>51.5</c:v>
                </c:pt>
                <c:pt idx="1028">
                  <c:v>51.6</c:v>
                </c:pt>
                <c:pt idx="1029">
                  <c:v>51.7</c:v>
                </c:pt>
                <c:pt idx="1030">
                  <c:v>51.8</c:v>
                </c:pt>
                <c:pt idx="1031">
                  <c:v>51.9</c:v>
                </c:pt>
                <c:pt idx="1032">
                  <c:v>52.1</c:v>
                </c:pt>
                <c:pt idx="1033">
                  <c:v>52.2</c:v>
                </c:pt>
                <c:pt idx="1034">
                  <c:v>52.3</c:v>
                </c:pt>
                <c:pt idx="1035">
                  <c:v>52.4</c:v>
                </c:pt>
                <c:pt idx="1036">
                  <c:v>52.5</c:v>
                </c:pt>
                <c:pt idx="1037">
                  <c:v>52.7</c:v>
                </c:pt>
                <c:pt idx="1038">
                  <c:v>52.8</c:v>
                </c:pt>
                <c:pt idx="1039">
                  <c:v>52.9</c:v>
                </c:pt>
                <c:pt idx="1040">
                  <c:v>53</c:v>
                </c:pt>
                <c:pt idx="1041">
                  <c:v>53.2</c:v>
                </c:pt>
                <c:pt idx="1042">
                  <c:v>53.3</c:v>
                </c:pt>
                <c:pt idx="1043">
                  <c:v>53.4</c:v>
                </c:pt>
                <c:pt idx="1044">
                  <c:v>53.6</c:v>
                </c:pt>
                <c:pt idx="1045">
                  <c:v>53.7</c:v>
                </c:pt>
                <c:pt idx="1046">
                  <c:v>53.8</c:v>
                </c:pt>
                <c:pt idx="1047">
                  <c:v>54</c:v>
                </c:pt>
                <c:pt idx="1048">
                  <c:v>54.1</c:v>
                </c:pt>
                <c:pt idx="1049">
                  <c:v>54.2</c:v>
                </c:pt>
                <c:pt idx="1050">
                  <c:v>54.4</c:v>
                </c:pt>
                <c:pt idx="1051">
                  <c:v>54.5</c:v>
                </c:pt>
                <c:pt idx="1052">
                  <c:v>54.7</c:v>
                </c:pt>
                <c:pt idx="1053">
                  <c:v>54.8</c:v>
                </c:pt>
                <c:pt idx="1054">
                  <c:v>55</c:v>
                </c:pt>
                <c:pt idx="1055">
                  <c:v>55.1</c:v>
                </c:pt>
                <c:pt idx="1056">
                  <c:v>55.3</c:v>
                </c:pt>
                <c:pt idx="1057">
                  <c:v>55.5</c:v>
                </c:pt>
                <c:pt idx="1058">
                  <c:v>55.6</c:v>
                </c:pt>
                <c:pt idx="1059">
                  <c:v>55.8</c:v>
                </c:pt>
                <c:pt idx="1060">
                  <c:v>56</c:v>
                </c:pt>
                <c:pt idx="1061">
                  <c:v>56.1</c:v>
                </c:pt>
                <c:pt idx="1062">
                  <c:v>56.3</c:v>
                </c:pt>
                <c:pt idx="1063">
                  <c:v>56.5</c:v>
                </c:pt>
                <c:pt idx="1064">
                  <c:v>56.7</c:v>
                </c:pt>
                <c:pt idx="1065">
                  <c:v>56.8</c:v>
                </c:pt>
                <c:pt idx="1066">
                  <c:v>57</c:v>
                </c:pt>
                <c:pt idx="1067">
                  <c:v>57.2</c:v>
                </c:pt>
                <c:pt idx="1068">
                  <c:v>57.4</c:v>
                </c:pt>
                <c:pt idx="1069">
                  <c:v>57.6</c:v>
                </c:pt>
                <c:pt idx="1070">
                  <c:v>57.8</c:v>
                </c:pt>
                <c:pt idx="1071">
                  <c:v>58</c:v>
                </c:pt>
                <c:pt idx="1072">
                  <c:v>58.2</c:v>
                </c:pt>
                <c:pt idx="1073">
                  <c:v>58.4</c:v>
                </c:pt>
                <c:pt idx="1074">
                  <c:v>58.6</c:v>
                </c:pt>
                <c:pt idx="1075">
                  <c:v>58.8</c:v>
                </c:pt>
                <c:pt idx="1076">
                  <c:v>59.1</c:v>
                </c:pt>
                <c:pt idx="1077">
                  <c:v>59.3</c:v>
                </c:pt>
                <c:pt idx="1078">
                  <c:v>59.5</c:v>
                </c:pt>
                <c:pt idx="1079">
                  <c:v>59.8</c:v>
                </c:pt>
                <c:pt idx="1080">
                  <c:v>60</c:v>
                </c:pt>
                <c:pt idx="1081">
                  <c:v>60.2</c:v>
                </c:pt>
                <c:pt idx="1082">
                  <c:v>60.5</c:v>
                </c:pt>
                <c:pt idx="1083">
                  <c:v>60.8</c:v>
                </c:pt>
                <c:pt idx="1084">
                  <c:v>61</c:v>
                </c:pt>
                <c:pt idx="1085">
                  <c:v>61.3</c:v>
                </c:pt>
                <c:pt idx="1086">
                  <c:v>61.6</c:v>
                </c:pt>
                <c:pt idx="1087">
                  <c:v>61.8</c:v>
                </c:pt>
                <c:pt idx="1088">
                  <c:v>62.1</c:v>
                </c:pt>
                <c:pt idx="1089">
                  <c:v>62.4</c:v>
                </c:pt>
                <c:pt idx="1090">
                  <c:v>62.7</c:v>
                </c:pt>
                <c:pt idx="1091">
                  <c:v>63.1</c:v>
                </c:pt>
                <c:pt idx="1092">
                  <c:v>63.4</c:v>
                </c:pt>
                <c:pt idx="1093">
                  <c:v>63.7</c:v>
                </c:pt>
                <c:pt idx="1094">
                  <c:v>64</c:v>
                </c:pt>
                <c:pt idx="1095">
                  <c:v>64.400000000000006</c:v>
                </c:pt>
                <c:pt idx="1096">
                  <c:v>64.8</c:v>
                </c:pt>
                <c:pt idx="1097">
                  <c:v>65.099999999999994</c:v>
                </c:pt>
                <c:pt idx="1098">
                  <c:v>65.5</c:v>
                </c:pt>
                <c:pt idx="1099">
                  <c:v>65.900000000000006</c:v>
                </c:pt>
                <c:pt idx="1100">
                  <c:v>66.3</c:v>
                </c:pt>
                <c:pt idx="1101">
                  <c:v>66.7</c:v>
                </c:pt>
                <c:pt idx="1102">
                  <c:v>67.099999999999994</c:v>
                </c:pt>
                <c:pt idx="1103">
                  <c:v>67.599999999999994</c:v>
                </c:pt>
                <c:pt idx="1104">
                  <c:v>68</c:v>
                </c:pt>
                <c:pt idx="1105">
                  <c:v>68.5</c:v>
                </c:pt>
                <c:pt idx="1106">
                  <c:v>69</c:v>
                </c:pt>
                <c:pt idx="1107">
                  <c:v>69.5</c:v>
                </c:pt>
                <c:pt idx="1108">
                  <c:v>70</c:v>
                </c:pt>
                <c:pt idx="1109">
                  <c:v>70.599999999999994</c:v>
                </c:pt>
                <c:pt idx="1110">
                  <c:v>71.099999999999994</c:v>
                </c:pt>
                <c:pt idx="1111">
                  <c:v>71.7</c:v>
                </c:pt>
                <c:pt idx="1112">
                  <c:v>72.3</c:v>
                </c:pt>
                <c:pt idx="1113">
                  <c:v>72.900000000000006</c:v>
                </c:pt>
                <c:pt idx="1114">
                  <c:v>73.599999999999994</c:v>
                </c:pt>
                <c:pt idx="1115">
                  <c:v>74.2</c:v>
                </c:pt>
                <c:pt idx="1116">
                  <c:v>74.900000000000006</c:v>
                </c:pt>
                <c:pt idx="1117">
                  <c:v>75.7</c:v>
                </c:pt>
                <c:pt idx="1118">
                  <c:v>76.400000000000006</c:v>
                </c:pt>
                <c:pt idx="1119">
                  <c:v>77.2</c:v>
                </c:pt>
                <c:pt idx="1120">
                  <c:v>78</c:v>
                </c:pt>
                <c:pt idx="1121">
                  <c:v>78.900000000000006</c:v>
                </c:pt>
                <c:pt idx="1122">
                  <c:v>79.8</c:v>
                </c:pt>
                <c:pt idx="1123">
                  <c:v>80.7</c:v>
                </c:pt>
                <c:pt idx="1124">
                  <c:v>81.7</c:v>
                </c:pt>
                <c:pt idx="1125">
                  <c:v>82.7</c:v>
                </c:pt>
                <c:pt idx="1126">
                  <c:v>83.8</c:v>
                </c:pt>
                <c:pt idx="1127">
                  <c:v>84.9</c:v>
                </c:pt>
                <c:pt idx="1128">
                  <c:v>86.1</c:v>
                </c:pt>
                <c:pt idx="1129">
                  <c:v>87.3</c:v>
                </c:pt>
                <c:pt idx="1130">
                  <c:v>88.6</c:v>
                </c:pt>
                <c:pt idx="1131">
                  <c:v>90</c:v>
                </c:pt>
                <c:pt idx="1132">
                  <c:v>91.5</c:v>
                </c:pt>
                <c:pt idx="1133">
                  <c:v>93</c:v>
                </c:pt>
                <c:pt idx="1134">
                  <c:v>94.6</c:v>
                </c:pt>
                <c:pt idx="1135">
                  <c:v>96.3</c:v>
                </c:pt>
                <c:pt idx="1136">
                  <c:v>98</c:v>
                </c:pt>
                <c:pt idx="1137">
                  <c:v>99.9</c:v>
                </c:pt>
                <c:pt idx="1138">
                  <c:v>101.9</c:v>
                </c:pt>
                <c:pt idx="1139">
                  <c:v>104</c:v>
                </c:pt>
                <c:pt idx="1140">
                  <c:v>106.3</c:v>
                </c:pt>
                <c:pt idx="1141">
                  <c:v>108.7</c:v>
                </c:pt>
                <c:pt idx="1142">
                  <c:v>111.2</c:v>
                </c:pt>
                <c:pt idx="1143">
                  <c:v>113.8</c:v>
                </c:pt>
                <c:pt idx="1144">
                  <c:v>116.7</c:v>
                </c:pt>
                <c:pt idx="1145">
                  <c:v>119.7</c:v>
                </c:pt>
                <c:pt idx="1146">
                  <c:v>122.9</c:v>
                </c:pt>
                <c:pt idx="1147">
                  <c:v>126.4</c:v>
                </c:pt>
                <c:pt idx="1148">
                  <c:v>130</c:v>
                </c:pt>
                <c:pt idx="1149">
                  <c:v>133.9</c:v>
                </c:pt>
                <c:pt idx="1150">
                  <c:v>138.1</c:v>
                </c:pt>
                <c:pt idx="1151">
                  <c:v>142.5</c:v>
                </c:pt>
                <c:pt idx="1152">
                  <c:v>147.19999999999999</c:v>
                </c:pt>
                <c:pt idx="1153">
                  <c:v>152.19999999999999</c:v>
                </c:pt>
                <c:pt idx="1154">
                  <c:v>157.6</c:v>
                </c:pt>
                <c:pt idx="1155">
                  <c:v>163.19999999999999</c:v>
                </c:pt>
                <c:pt idx="1156">
                  <c:v>169.2</c:v>
                </c:pt>
                <c:pt idx="1157">
                  <c:v>175.6</c:v>
                </c:pt>
                <c:pt idx="1158">
                  <c:v>182.3</c:v>
                </c:pt>
                <c:pt idx="1159">
                  <c:v>189.3</c:v>
                </c:pt>
                <c:pt idx="1160">
                  <c:v>196.6</c:v>
                </c:pt>
                <c:pt idx="1161">
                  <c:v>204.2</c:v>
                </c:pt>
                <c:pt idx="1162">
                  <c:v>212</c:v>
                </c:pt>
                <c:pt idx="1163">
                  <c:v>219.9</c:v>
                </c:pt>
                <c:pt idx="1164">
                  <c:v>227.8</c:v>
                </c:pt>
                <c:pt idx="1165">
                  <c:v>235.6</c:v>
                </c:pt>
                <c:pt idx="1166">
                  <c:v>243.1</c:v>
                </c:pt>
                <c:pt idx="1167">
                  <c:v>250.1</c:v>
                </c:pt>
                <c:pt idx="1168">
                  <c:v>256.60000000000002</c:v>
                </c:pt>
                <c:pt idx="1169">
                  <c:v>262.2</c:v>
                </c:pt>
                <c:pt idx="1170">
                  <c:v>266.8</c:v>
                </c:pt>
                <c:pt idx="1171">
                  <c:v>270.5</c:v>
                </c:pt>
                <c:pt idx="1172">
                  <c:v>273.10000000000002</c:v>
                </c:pt>
                <c:pt idx="1173">
                  <c:v>275</c:v>
                </c:pt>
                <c:pt idx="1174">
                  <c:v>276.10000000000002</c:v>
                </c:pt>
                <c:pt idx="1175">
                  <c:v>276.8</c:v>
                </c:pt>
                <c:pt idx="1176">
                  <c:v>277.2</c:v>
                </c:pt>
                <c:pt idx="1177">
                  <c:v>277.39999999999998</c:v>
                </c:pt>
                <c:pt idx="1178">
                  <c:v>277.39999999999998</c:v>
                </c:pt>
                <c:pt idx="1179">
                  <c:v>277.2</c:v>
                </c:pt>
                <c:pt idx="1180">
                  <c:v>276.8</c:v>
                </c:pt>
                <c:pt idx="1181">
                  <c:v>276.2</c:v>
                </c:pt>
                <c:pt idx="1182">
                  <c:v>275</c:v>
                </c:pt>
                <c:pt idx="1183">
                  <c:v>273.2</c:v>
                </c:pt>
                <c:pt idx="1184">
                  <c:v>270.60000000000002</c:v>
                </c:pt>
                <c:pt idx="1185">
                  <c:v>267</c:v>
                </c:pt>
                <c:pt idx="1186">
                  <c:v>262.39999999999998</c:v>
                </c:pt>
                <c:pt idx="1187">
                  <c:v>257</c:v>
                </c:pt>
                <c:pt idx="1188">
                  <c:v>250.7</c:v>
                </c:pt>
                <c:pt idx="1189">
                  <c:v>243.8</c:v>
                </c:pt>
                <c:pt idx="1190">
                  <c:v>236.4</c:v>
                </c:pt>
              </c:numCache>
            </c:numRef>
          </c:yVal>
          <c:smooth val="1"/>
          <c:extLst>
            <c:ext xmlns:c16="http://schemas.microsoft.com/office/drawing/2014/chart" uri="{C3380CC4-5D6E-409C-BE32-E72D297353CC}">
              <c16:uniqueId val="{00000005-F2B3-4505-9E8E-587A0744C04C}"/>
            </c:ext>
          </c:extLst>
        </c:ser>
        <c:dLbls>
          <c:showLegendKey val="0"/>
          <c:showVal val="0"/>
          <c:showCatName val="0"/>
          <c:showSerName val="0"/>
          <c:showPercent val="0"/>
          <c:showBubbleSize val="0"/>
        </c:dLbls>
        <c:axId val="-2112370216"/>
        <c:axId val="-2107469800"/>
        <c:extLst>
          <c:ext xmlns:c15="http://schemas.microsoft.com/office/drawing/2012/chart" uri="{02D57815-91ED-43cb-92C2-25804820EDAC}">
            <c15:filteredScatterSeries>
              <c15:ser>
                <c:idx val="0"/>
                <c:order val="0"/>
                <c:tx>
                  <c:strRef>
                    <c:extLst>
                      <c:ext uri="{02D57815-91ED-43cb-92C2-25804820EDAC}">
                        <c15:formulaRef>
                          <c15:sqref>'Tsky Data'!$B$5</c15:sqref>
                        </c15:formulaRef>
                      </c:ext>
                    </c:extLst>
                    <c:strCache>
                      <c:ptCount val="1"/>
                      <c:pt idx="0">
                        <c:v>1mm</c:v>
                      </c:pt>
                    </c:strCache>
                  </c:strRef>
                </c:tx>
                <c:marker>
                  <c:symbol val="none"/>
                </c:marker>
                <c:xVal>
                  <c:numRef>
                    <c:extLst>
                      <c:ext uri="{02D57815-91ED-43cb-92C2-25804820EDAC}">
                        <c15:formulaRef>
                          <c15:sqref>'Tsky Data'!$A$6:$A$1196</c15:sqref>
                        </c15:formulaRef>
                      </c:ext>
                    </c:extLst>
                    <c:numCache>
                      <c:formatCode>General</c:formatCode>
                      <c:ptCount val="1191"/>
                      <c:pt idx="0" formatCode="0.0">
                        <c:v>1</c:v>
                      </c:pt>
                      <c:pt idx="1">
                        <c:v>1.1000000000000001</c:v>
                      </c:pt>
                      <c:pt idx="2" formatCode="0.0">
                        <c:v>1.2000000000000002</c:v>
                      </c:pt>
                      <c:pt idx="3" formatCode="0.0">
                        <c:v>1.3000000000000003</c:v>
                      </c:pt>
                      <c:pt idx="4" formatCode="0.0">
                        <c:v>1.4000000000000004</c:v>
                      </c:pt>
                      <c:pt idx="5" formatCode="0.0">
                        <c:v>1.5000000000000004</c:v>
                      </c:pt>
                      <c:pt idx="6" formatCode="0.0">
                        <c:v>1.6000000000000005</c:v>
                      </c:pt>
                      <c:pt idx="7" formatCode="0.0">
                        <c:v>1.7000000000000006</c:v>
                      </c:pt>
                      <c:pt idx="8" formatCode="0.0">
                        <c:v>1.8000000000000007</c:v>
                      </c:pt>
                      <c:pt idx="9" formatCode="0.0">
                        <c:v>1.9000000000000008</c:v>
                      </c:pt>
                      <c:pt idx="10" formatCode="0.0">
                        <c:v>2.0000000000000009</c:v>
                      </c:pt>
                      <c:pt idx="11">
                        <c:v>2.100000000000001</c:v>
                      </c:pt>
                      <c:pt idx="12" formatCode="0.0">
                        <c:v>2.2000000000000011</c:v>
                      </c:pt>
                      <c:pt idx="13" formatCode="0.0">
                        <c:v>2.3000000000000012</c:v>
                      </c:pt>
                      <c:pt idx="14" formatCode="0.0">
                        <c:v>2.4000000000000012</c:v>
                      </c:pt>
                      <c:pt idx="15" formatCode="0.0">
                        <c:v>2.5000000000000013</c:v>
                      </c:pt>
                      <c:pt idx="16" formatCode="0.0">
                        <c:v>2.6000000000000014</c:v>
                      </c:pt>
                      <c:pt idx="17" formatCode="0.0">
                        <c:v>2.7000000000000015</c:v>
                      </c:pt>
                      <c:pt idx="18" formatCode="0.0">
                        <c:v>2.8000000000000016</c:v>
                      </c:pt>
                      <c:pt idx="19" formatCode="0.0">
                        <c:v>2.9000000000000017</c:v>
                      </c:pt>
                      <c:pt idx="20" formatCode="0.0">
                        <c:v>3.0000000000000018</c:v>
                      </c:pt>
                      <c:pt idx="21" formatCode="0.0">
                        <c:v>3.1000000000000019</c:v>
                      </c:pt>
                      <c:pt idx="22" formatCode="0.0">
                        <c:v>3.200000000000002</c:v>
                      </c:pt>
                      <c:pt idx="23" formatCode="0.0">
                        <c:v>3.300000000000002</c:v>
                      </c:pt>
                      <c:pt idx="24" formatCode="0.0">
                        <c:v>3.4000000000000021</c:v>
                      </c:pt>
                      <c:pt idx="25" formatCode="0.0">
                        <c:v>3.5000000000000022</c:v>
                      </c:pt>
                      <c:pt idx="26" formatCode="0.0">
                        <c:v>3.6000000000000023</c:v>
                      </c:pt>
                      <c:pt idx="27" formatCode="0.0">
                        <c:v>3.7000000000000024</c:v>
                      </c:pt>
                      <c:pt idx="28" formatCode="0.0">
                        <c:v>3.8000000000000025</c:v>
                      </c:pt>
                      <c:pt idx="29" formatCode="0.0">
                        <c:v>3.9000000000000026</c:v>
                      </c:pt>
                      <c:pt idx="30" formatCode="0.0">
                        <c:v>4.0000000000000027</c:v>
                      </c:pt>
                      <c:pt idx="31" formatCode="0.0">
                        <c:v>4.1000000000000023</c:v>
                      </c:pt>
                      <c:pt idx="32" formatCode="0.0">
                        <c:v>4.200000000000002</c:v>
                      </c:pt>
                      <c:pt idx="33" formatCode="0.0">
                        <c:v>4.3000000000000016</c:v>
                      </c:pt>
                      <c:pt idx="34" formatCode="0.0">
                        <c:v>4.4000000000000012</c:v>
                      </c:pt>
                      <c:pt idx="35" formatCode="0.0">
                        <c:v>4.5000000000000009</c:v>
                      </c:pt>
                      <c:pt idx="36" formatCode="0.0">
                        <c:v>4.6000000000000005</c:v>
                      </c:pt>
                      <c:pt idx="37" formatCode="0.0">
                        <c:v>4.7</c:v>
                      </c:pt>
                      <c:pt idx="38" formatCode="0.0">
                        <c:v>4.8</c:v>
                      </c:pt>
                      <c:pt idx="39" formatCode="0.0">
                        <c:v>4.8999999999999995</c:v>
                      </c:pt>
                      <c:pt idx="40" formatCode="0.0">
                        <c:v>4.9999999999999991</c:v>
                      </c:pt>
                      <c:pt idx="41" formatCode="0.0">
                        <c:v>5.0999999999999988</c:v>
                      </c:pt>
                      <c:pt idx="42" formatCode="0.0">
                        <c:v>5.1999999999999984</c:v>
                      </c:pt>
                      <c:pt idx="43" formatCode="0.0">
                        <c:v>5.299999999999998</c:v>
                      </c:pt>
                      <c:pt idx="44" formatCode="0.0">
                        <c:v>5.3999999999999977</c:v>
                      </c:pt>
                      <c:pt idx="45" formatCode="0.0">
                        <c:v>5.4999999999999973</c:v>
                      </c:pt>
                      <c:pt idx="46" formatCode="0.0">
                        <c:v>5.599999999999997</c:v>
                      </c:pt>
                      <c:pt idx="47" formatCode="0.0">
                        <c:v>5.6999999999999966</c:v>
                      </c:pt>
                      <c:pt idx="48" formatCode="0.0">
                        <c:v>5.7999999999999963</c:v>
                      </c:pt>
                      <c:pt idx="49" formatCode="0.0">
                        <c:v>5.8999999999999959</c:v>
                      </c:pt>
                      <c:pt idx="50" formatCode="0.0">
                        <c:v>5.9999999999999956</c:v>
                      </c:pt>
                      <c:pt idx="51" formatCode="0.0">
                        <c:v>6.0999999999999952</c:v>
                      </c:pt>
                      <c:pt idx="52" formatCode="0.0">
                        <c:v>6.1999999999999948</c:v>
                      </c:pt>
                      <c:pt idx="53" formatCode="0.0">
                        <c:v>6.2999999999999945</c:v>
                      </c:pt>
                      <c:pt idx="54" formatCode="0.0">
                        <c:v>6.3999999999999941</c:v>
                      </c:pt>
                      <c:pt idx="55" formatCode="0.0">
                        <c:v>6.4999999999999938</c:v>
                      </c:pt>
                      <c:pt idx="56" formatCode="0.0">
                        <c:v>6.5999999999999934</c:v>
                      </c:pt>
                      <c:pt idx="57" formatCode="0.0">
                        <c:v>6.6999999999999931</c:v>
                      </c:pt>
                      <c:pt idx="58" formatCode="0.0">
                        <c:v>6.7999999999999927</c:v>
                      </c:pt>
                      <c:pt idx="59" formatCode="0.0">
                        <c:v>6.8999999999999924</c:v>
                      </c:pt>
                      <c:pt idx="60" formatCode="0.0">
                        <c:v>6.999999999999992</c:v>
                      </c:pt>
                      <c:pt idx="61" formatCode="0.0">
                        <c:v>7.0999999999999917</c:v>
                      </c:pt>
                      <c:pt idx="62" formatCode="0.0">
                        <c:v>7.1999999999999913</c:v>
                      </c:pt>
                      <c:pt idx="63" formatCode="0.0">
                        <c:v>7.2999999999999909</c:v>
                      </c:pt>
                      <c:pt idx="64" formatCode="0.0">
                        <c:v>7.3999999999999906</c:v>
                      </c:pt>
                      <c:pt idx="65" formatCode="0.0">
                        <c:v>7.4999999999999902</c:v>
                      </c:pt>
                      <c:pt idx="66" formatCode="0.0">
                        <c:v>7.5999999999999899</c:v>
                      </c:pt>
                      <c:pt idx="67" formatCode="0.0">
                        <c:v>7.6999999999999895</c:v>
                      </c:pt>
                      <c:pt idx="68" formatCode="0.0">
                        <c:v>7.7999999999999892</c:v>
                      </c:pt>
                      <c:pt idx="69" formatCode="0.0">
                        <c:v>7.8999999999999888</c:v>
                      </c:pt>
                      <c:pt idx="70" formatCode="0.0">
                        <c:v>7.9999999999999885</c:v>
                      </c:pt>
                      <c:pt idx="71" formatCode="0.0">
                        <c:v>8.099999999999989</c:v>
                      </c:pt>
                      <c:pt idx="72" formatCode="0.0">
                        <c:v>8.1999999999999886</c:v>
                      </c:pt>
                      <c:pt idx="73" formatCode="0.0">
                        <c:v>8.2999999999999883</c:v>
                      </c:pt>
                      <c:pt idx="74" formatCode="0.0">
                        <c:v>8.3999999999999879</c:v>
                      </c:pt>
                      <c:pt idx="75" formatCode="0.0">
                        <c:v>8.4999999999999876</c:v>
                      </c:pt>
                      <c:pt idx="76" formatCode="0.0">
                        <c:v>8.5999999999999872</c:v>
                      </c:pt>
                      <c:pt idx="77" formatCode="0.0">
                        <c:v>8.6999999999999869</c:v>
                      </c:pt>
                      <c:pt idx="78" formatCode="0.0">
                        <c:v>8.7999999999999865</c:v>
                      </c:pt>
                      <c:pt idx="79" formatCode="0.0">
                        <c:v>8.8999999999999861</c:v>
                      </c:pt>
                      <c:pt idx="80" formatCode="0.0">
                        <c:v>8.9999999999999858</c:v>
                      </c:pt>
                      <c:pt idx="81" formatCode="0.0">
                        <c:v>9.0999999999999854</c:v>
                      </c:pt>
                      <c:pt idx="82" formatCode="0.0">
                        <c:v>9.1999999999999851</c:v>
                      </c:pt>
                      <c:pt idx="83" formatCode="0.0">
                        <c:v>9.2999999999999847</c:v>
                      </c:pt>
                      <c:pt idx="84" formatCode="0.0">
                        <c:v>9.3999999999999844</c:v>
                      </c:pt>
                      <c:pt idx="85" formatCode="0.0">
                        <c:v>9.499999999999984</c:v>
                      </c:pt>
                      <c:pt idx="86" formatCode="0.0">
                        <c:v>9.5999999999999837</c:v>
                      </c:pt>
                      <c:pt idx="87" formatCode="0.0">
                        <c:v>9.6999999999999833</c:v>
                      </c:pt>
                      <c:pt idx="88" formatCode="0.0">
                        <c:v>9.7999999999999829</c:v>
                      </c:pt>
                      <c:pt idx="89" formatCode="0.0">
                        <c:v>9.8999999999999826</c:v>
                      </c:pt>
                      <c:pt idx="90" formatCode="0.0">
                        <c:v>9.9999999999999822</c:v>
                      </c:pt>
                      <c:pt idx="91" formatCode="0.0">
                        <c:v>10.099999999999982</c:v>
                      </c:pt>
                      <c:pt idx="92" formatCode="0.0">
                        <c:v>10.199999999999982</c:v>
                      </c:pt>
                      <c:pt idx="93" formatCode="0.0">
                        <c:v>10.299999999999981</c:v>
                      </c:pt>
                      <c:pt idx="94" formatCode="0.0">
                        <c:v>10.399999999999981</c:v>
                      </c:pt>
                      <c:pt idx="95" formatCode="0.0">
                        <c:v>10.49999999999998</c:v>
                      </c:pt>
                      <c:pt idx="96" formatCode="0.0">
                        <c:v>10.59999999999998</c:v>
                      </c:pt>
                      <c:pt idx="97" formatCode="0.0">
                        <c:v>10.69999999999998</c:v>
                      </c:pt>
                      <c:pt idx="98" formatCode="0.0">
                        <c:v>10.799999999999979</c:v>
                      </c:pt>
                      <c:pt idx="99" formatCode="0.0">
                        <c:v>10.899999999999979</c:v>
                      </c:pt>
                      <c:pt idx="100" formatCode="0.0">
                        <c:v>10.999999999999979</c:v>
                      </c:pt>
                      <c:pt idx="101" formatCode="0.0">
                        <c:v>11.099999999999978</c:v>
                      </c:pt>
                      <c:pt idx="102" formatCode="0.0">
                        <c:v>11.199999999999978</c:v>
                      </c:pt>
                      <c:pt idx="103" formatCode="0.0">
                        <c:v>11.299999999999978</c:v>
                      </c:pt>
                      <c:pt idx="104" formatCode="0.0">
                        <c:v>11.399999999999977</c:v>
                      </c:pt>
                      <c:pt idx="105" formatCode="0.0">
                        <c:v>11.499999999999977</c:v>
                      </c:pt>
                      <c:pt idx="106" formatCode="0.0">
                        <c:v>11.599999999999977</c:v>
                      </c:pt>
                      <c:pt idx="107" formatCode="0.0">
                        <c:v>11.699999999999976</c:v>
                      </c:pt>
                      <c:pt idx="108" formatCode="0.0">
                        <c:v>11.799999999999976</c:v>
                      </c:pt>
                      <c:pt idx="109" formatCode="0.0">
                        <c:v>11.899999999999975</c:v>
                      </c:pt>
                      <c:pt idx="110" formatCode="0.0">
                        <c:v>11.999999999999975</c:v>
                      </c:pt>
                      <c:pt idx="111" formatCode="0.0">
                        <c:v>12.099999999999975</c:v>
                      </c:pt>
                      <c:pt idx="112" formatCode="0.0">
                        <c:v>12.199999999999974</c:v>
                      </c:pt>
                      <c:pt idx="113" formatCode="0.0">
                        <c:v>12.299999999999974</c:v>
                      </c:pt>
                      <c:pt idx="114" formatCode="0.0">
                        <c:v>12.399999999999974</c:v>
                      </c:pt>
                      <c:pt idx="115" formatCode="0.0">
                        <c:v>12.499999999999973</c:v>
                      </c:pt>
                      <c:pt idx="116" formatCode="0.0">
                        <c:v>12.599999999999973</c:v>
                      </c:pt>
                      <c:pt idx="117" formatCode="0.0">
                        <c:v>12.699999999999973</c:v>
                      </c:pt>
                      <c:pt idx="118" formatCode="0.0">
                        <c:v>12.799999999999972</c:v>
                      </c:pt>
                      <c:pt idx="119" formatCode="0.0">
                        <c:v>12.899999999999972</c:v>
                      </c:pt>
                      <c:pt idx="120" formatCode="0.0">
                        <c:v>12.999999999999972</c:v>
                      </c:pt>
                      <c:pt idx="121" formatCode="0.0">
                        <c:v>13.099999999999971</c:v>
                      </c:pt>
                      <c:pt idx="122" formatCode="0.0">
                        <c:v>13.199999999999971</c:v>
                      </c:pt>
                      <c:pt idx="123" formatCode="0.0">
                        <c:v>13.299999999999971</c:v>
                      </c:pt>
                      <c:pt idx="124" formatCode="0.0">
                        <c:v>13.39999999999997</c:v>
                      </c:pt>
                      <c:pt idx="125" formatCode="0.0">
                        <c:v>13.49999999999997</c:v>
                      </c:pt>
                      <c:pt idx="126" formatCode="0.0">
                        <c:v>13.599999999999969</c:v>
                      </c:pt>
                      <c:pt idx="127" formatCode="0.0">
                        <c:v>13.699999999999969</c:v>
                      </c:pt>
                      <c:pt idx="128" formatCode="0.0">
                        <c:v>13.799999999999969</c:v>
                      </c:pt>
                      <c:pt idx="129" formatCode="0.0">
                        <c:v>13.899999999999968</c:v>
                      </c:pt>
                      <c:pt idx="130" formatCode="0.0">
                        <c:v>13.999999999999968</c:v>
                      </c:pt>
                      <c:pt idx="131" formatCode="0.0">
                        <c:v>14.099999999999968</c:v>
                      </c:pt>
                      <c:pt idx="132" formatCode="0.0">
                        <c:v>14.199999999999967</c:v>
                      </c:pt>
                      <c:pt idx="133" formatCode="0.0">
                        <c:v>14.299999999999967</c:v>
                      </c:pt>
                      <c:pt idx="134" formatCode="0.0">
                        <c:v>14.399999999999967</c:v>
                      </c:pt>
                      <c:pt idx="135" formatCode="0.0">
                        <c:v>14.499999999999966</c:v>
                      </c:pt>
                      <c:pt idx="136" formatCode="0.0">
                        <c:v>14.599999999999966</c:v>
                      </c:pt>
                      <c:pt idx="137" formatCode="0.0">
                        <c:v>14.699999999999966</c:v>
                      </c:pt>
                      <c:pt idx="138" formatCode="0.0">
                        <c:v>14.799999999999965</c:v>
                      </c:pt>
                      <c:pt idx="139" formatCode="0.0">
                        <c:v>14.899999999999965</c:v>
                      </c:pt>
                      <c:pt idx="140" formatCode="0.0">
                        <c:v>14.999999999999964</c:v>
                      </c:pt>
                      <c:pt idx="141" formatCode="0.0">
                        <c:v>15.099999999999964</c:v>
                      </c:pt>
                      <c:pt idx="142" formatCode="0.0">
                        <c:v>15.199999999999964</c:v>
                      </c:pt>
                      <c:pt idx="143" formatCode="0.0">
                        <c:v>15.299999999999963</c:v>
                      </c:pt>
                      <c:pt idx="144" formatCode="0.0">
                        <c:v>15.399999999999963</c:v>
                      </c:pt>
                      <c:pt idx="145" formatCode="0.0">
                        <c:v>15.499999999999963</c:v>
                      </c:pt>
                      <c:pt idx="146" formatCode="0.0">
                        <c:v>15.599999999999962</c:v>
                      </c:pt>
                      <c:pt idx="147" formatCode="0.0">
                        <c:v>15.699999999999962</c:v>
                      </c:pt>
                      <c:pt idx="148" formatCode="0.0">
                        <c:v>15.799999999999962</c:v>
                      </c:pt>
                      <c:pt idx="149" formatCode="0.0">
                        <c:v>15.899999999999961</c:v>
                      </c:pt>
                      <c:pt idx="150" formatCode="0.0">
                        <c:v>15.999999999999961</c:v>
                      </c:pt>
                      <c:pt idx="151" formatCode="0.0">
                        <c:v>16.099999999999962</c:v>
                      </c:pt>
                      <c:pt idx="152" formatCode="0.0">
                        <c:v>16.199999999999964</c:v>
                      </c:pt>
                      <c:pt idx="153" formatCode="0.0">
                        <c:v>16.299999999999965</c:v>
                      </c:pt>
                      <c:pt idx="154" formatCode="0.0">
                        <c:v>16.399999999999967</c:v>
                      </c:pt>
                      <c:pt idx="155" formatCode="0.0">
                        <c:v>16.499999999999968</c:v>
                      </c:pt>
                      <c:pt idx="156" formatCode="0.0">
                        <c:v>16.599999999999969</c:v>
                      </c:pt>
                      <c:pt idx="157" formatCode="0.0">
                        <c:v>16.699999999999971</c:v>
                      </c:pt>
                      <c:pt idx="158" formatCode="0.0">
                        <c:v>16.799999999999972</c:v>
                      </c:pt>
                      <c:pt idx="159" formatCode="0.0">
                        <c:v>16.899999999999974</c:v>
                      </c:pt>
                      <c:pt idx="160" formatCode="0.0">
                        <c:v>16.999999999999975</c:v>
                      </c:pt>
                      <c:pt idx="161" formatCode="0.0">
                        <c:v>17.099999999999977</c:v>
                      </c:pt>
                      <c:pt idx="162" formatCode="0.0">
                        <c:v>17.199999999999978</c:v>
                      </c:pt>
                      <c:pt idx="163" formatCode="0.0">
                        <c:v>17.299999999999979</c:v>
                      </c:pt>
                      <c:pt idx="164" formatCode="0.0">
                        <c:v>17.399999999999981</c:v>
                      </c:pt>
                      <c:pt idx="165" formatCode="0.0">
                        <c:v>17.499999999999982</c:v>
                      </c:pt>
                      <c:pt idx="166" formatCode="0.0">
                        <c:v>17.599999999999984</c:v>
                      </c:pt>
                      <c:pt idx="167" formatCode="0.0">
                        <c:v>17.699999999999985</c:v>
                      </c:pt>
                      <c:pt idx="168" formatCode="0.0">
                        <c:v>17.799999999999986</c:v>
                      </c:pt>
                      <c:pt idx="169" formatCode="0.0">
                        <c:v>17.899999999999988</c:v>
                      </c:pt>
                      <c:pt idx="170" formatCode="0.0">
                        <c:v>17.999999999999989</c:v>
                      </c:pt>
                      <c:pt idx="171" formatCode="0.0">
                        <c:v>18.099999999999991</c:v>
                      </c:pt>
                      <c:pt idx="172" formatCode="0.0">
                        <c:v>18.199999999999992</c:v>
                      </c:pt>
                      <c:pt idx="173" formatCode="0.0">
                        <c:v>18.299999999999994</c:v>
                      </c:pt>
                      <c:pt idx="174" formatCode="0.0">
                        <c:v>18.399999999999995</c:v>
                      </c:pt>
                      <c:pt idx="175" formatCode="0.0">
                        <c:v>18.499999999999996</c:v>
                      </c:pt>
                      <c:pt idx="176" formatCode="0.0">
                        <c:v>18.599999999999998</c:v>
                      </c:pt>
                      <c:pt idx="177" formatCode="0.0">
                        <c:v>18.7</c:v>
                      </c:pt>
                      <c:pt idx="178" formatCode="0.0">
                        <c:v>18.8</c:v>
                      </c:pt>
                      <c:pt idx="179" formatCode="0.0">
                        <c:v>18.900000000000002</c:v>
                      </c:pt>
                      <c:pt idx="180" formatCode="0.0">
                        <c:v>19.000000000000004</c:v>
                      </c:pt>
                      <c:pt idx="181" formatCode="0.0">
                        <c:v>19.100000000000005</c:v>
                      </c:pt>
                      <c:pt idx="182" formatCode="0.0">
                        <c:v>19.200000000000006</c:v>
                      </c:pt>
                      <c:pt idx="183" formatCode="0.0">
                        <c:v>19.300000000000008</c:v>
                      </c:pt>
                      <c:pt idx="184" formatCode="0.0">
                        <c:v>19.400000000000009</c:v>
                      </c:pt>
                      <c:pt idx="185" formatCode="0.0">
                        <c:v>19.500000000000011</c:v>
                      </c:pt>
                      <c:pt idx="186" formatCode="0.0">
                        <c:v>19.600000000000012</c:v>
                      </c:pt>
                      <c:pt idx="187" formatCode="0.0">
                        <c:v>19.700000000000014</c:v>
                      </c:pt>
                      <c:pt idx="188" formatCode="0.0">
                        <c:v>19.800000000000015</c:v>
                      </c:pt>
                      <c:pt idx="189" formatCode="0.0">
                        <c:v>19.900000000000016</c:v>
                      </c:pt>
                      <c:pt idx="190" formatCode="0.0">
                        <c:v>20.000000000000018</c:v>
                      </c:pt>
                      <c:pt idx="191" formatCode="0.0">
                        <c:v>20.100000000000019</c:v>
                      </c:pt>
                      <c:pt idx="192" formatCode="0.0">
                        <c:v>20.200000000000021</c:v>
                      </c:pt>
                      <c:pt idx="193" formatCode="0.0">
                        <c:v>20.300000000000022</c:v>
                      </c:pt>
                      <c:pt idx="194" formatCode="0.0">
                        <c:v>20.400000000000023</c:v>
                      </c:pt>
                      <c:pt idx="195" formatCode="0.0">
                        <c:v>20.500000000000025</c:v>
                      </c:pt>
                      <c:pt idx="196" formatCode="0.0">
                        <c:v>20.600000000000026</c:v>
                      </c:pt>
                      <c:pt idx="197" formatCode="0.0">
                        <c:v>20.700000000000028</c:v>
                      </c:pt>
                      <c:pt idx="198" formatCode="0.0">
                        <c:v>20.800000000000029</c:v>
                      </c:pt>
                      <c:pt idx="199" formatCode="0.0">
                        <c:v>20.900000000000031</c:v>
                      </c:pt>
                      <c:pt idx="200" formatCode="0.0">
                        <c:v>21.000000000000032</c:v>
                      </c:pt>
                      <c:pt idx="201" formatCode="0.0">
                        <c:v>21.100000000000033</c:v>
                      </c:pt>
                      <c:pt idx="202" formatCode="0.0">
                        <c:v>21.200000000000035</c:v>
                      </c:pt>
                      <c:pt idx="203" formatCode="0.0">
                        <c:v>21.300000000000036</c:v>
                      </c:pt>
                      <c:pt idx="204" formatCode="0.0">
                        <c:v>21.400000000000038</c:v>
                      </c:pt>
                      <c:pt idx="205" formatCode="0.0">
                        <c:v>21.500000000000039</c:v>
                      </c:pt>
                      <c:pt idx="206" formatCode="0.0">
                        <c:v>21.600000000000041</c:v>
                      </c:pt>
                      <c:pt idx="207" formatCode="0.0">
                        <c:v>21.700000000000042</c:v>
                      </c:pt>
                      <c:pt idx="208" formatCode="0.0">
                        <c:v>21.800000000000043</c:v>
                      </c:pt>
                      <c:pt idx="209" formatCode="0.0">
                        <c:v>21.900000000000045</c:v>
                      </c:pt>
                      <c:pt idx="210" formatCode="0.0">
                        <c:v>22.000000000000046</c:v>
                      </c:pt>
                      <c:pt idx="211" formatCode="0.0">
                        <c:v>22.100000000000048</c:v>
                      </c:pt>
                      <c:pt idx="212" formatCode="0.0">
                        <c:v>22.200000000000049</c:v>
                      </c:pt>
                      <c:pt idx="213" formatCode="0.0">
                        <c:v>22.30000000000005</c:v>
                      </c:pt>
                      <c:pt idx="214" formatCode="0.0">
                        <c:v>22.400000000000052</c:v>
                      </c:pt>
                      <c:pt idx="215" formatCode="0.0">
                        <c:v>22.500000000000053</c:v>
                      </c:pt>
                      <c:pt idx="216" formatCode="0.0">
                        <c:v>22.600000000000055</c:v>
                      </c:pt>
                      <c:pt idx="217" formatCode="0.0">
                        <c:v>22.700000000000056</c:v>
                      </c:pt>
                      <c:pt idx="218" formatCode="0.0">
                        <c:v>22.800000000000058</c:v>
                      </c:pt>
                      <c:pt idx="219" formatCode="0.0">
                        <c:v>22.900000000000059</c:v>
                      </c:pt>
                      <c:pt idx="220" formatCode="0.0">
                        <c:v>23.00000000000006</c:v>
                      </c:pt>
                      <c:pt idx="221" formatCode="0.0">
                        <c:v>23.100000000000062</c:v>
                      </c:pt>
                      <c:pt idx="222" formatCode="0.0">
                        <c:v>23.200000000000063</c:v>
                      </c:pt>
                      <c:pt idx="223" formatCode="0.0">
                        <c:v>23.300000000000065</c:v>
                      </c:pt>
                      <c:pt idx="224" formatCode="0.0">
                        <c:v>23.400000000000066</c:v>
                      </c:pt>
                      <c:pt idx="225" formatCode="0.0">
                        <c:v>23.500000000000068</c:v>
                      </c:pt>
                      <c:pt idx="226" formatCode="0.0">
                        <c:v>23.600000000000069</c:v>
                      </c:pt>
                      <c:pt idx="227" formatCode="0.0">
                        <c:v>23.70000000000007</c:v>
                      </c:pt>
                      <c:pt idx="228" formatCode="0.0">
                        <c:v>23.800000000000072</c:v>
                      </c:pt>
                      <c:pt idx="229" formatCode="0.0">
                        <c:v>23.900000000000073</c:v>
                      </c:pt>
                      <c:pt idx="230" formatCode="0.0">
                        <c:v>24.000000000000075</c:v>
                      </c:pt>
                      <c:pt idx="231" formatCode="0.0">
                        <c:v>24.100000000000076</c:v>
                      </c:pt>
                      <c:pt idx="232" formatCode="0.0">
                        <c:v>24.200000000000077</c:v>
                      </c:pt>
                      <c:pt idx="233" formatCode="0.0">
                        <c:v>24.300000000000079</c:v>
                      </c:pt>
                      <c:pt idx="234" formatCode="0.0">
                        <c:v>24.40000000000008</c:v>
                      </c:pt>
                      <c:pt idx="235" formatCode="0.0">
                        <c:v>24.500000000000082</c:v>
                      </c:pt>
                      <c:pt idx="236" formatCode="0.0">
                        <c:v>24.600000000000083</c:v>
                      </c:pt>
                      <c:pt idx="237" formatCode="0.0">
                        <c:v>24.700000000000085</c:v>
                      </c:pt>
                      <c:pt idx="238" formatCode="0.0">
                        <c:v>24.800000000000086</c:v>
                      </c:pt>
                      <c:pt idx="239" formatCode="0.0">
                        <c:v>24.900000000000087</c:v>
                      </c:pt>
                      <c:pt idx="240" formatCode="0.0">
                        <c:v>25.000000000000089</c:v>
                      </c:pt>
                      <c:pt idx="241" formatCode="0.0">
                        <c:v>25.10000000000009</c:v>
                      </c:pt>
                      <c:pt idx="242" formatCode="0.0">
                        <c:v>25.200000000000092</c:v>
                      </c:pt>
                      <c:pt idx="243" formatCode="0.0">
                        <c:v>25.300000000000093</c:v>
                      </c:pt>
                      <c:pt idx="244" formatCode="0.0">
                        <c:v>25.400000000000095</c:v>
                      </c:pt>
                      <c:pt idx="245" formatCode="0.0">
                        <c:v>25.500000000000096</c:v>
                      </c:pt>
                      <c:pt idx="246" formatCode="0.0">
                        <c:v>25.600000000000097</c:v>
                      </c:pt>
                      <c:pt idx="247" formatCode="0.0">
                        <c:v>25.700000000000099</c:v>
                      </c:pt>
                      <c:pt idx="248" formatCode="0.0">
                        <c:v>25.8000000000001</c:v>
                      </c:pt>
                      <c:pt idx="249" formatCode="0.0">
                        <c:v>25.900000000000102</c:v>
                      </c:pt>
                      <c:pt idx="250" formatCode="0.0">
                        <c:v>26.000000000000103</c:v>
                      </c:pt>
                      <c:pt idx="251" formatCode="0.0">
                        <c:v>26.100000000000104</c:v>
                      </c:pt>
                      <c:pt idx="252" formatCode="0.0">
                        <c:v>26.200000000000106</c:v>
                      </c:pt>
                      <c:pt idx="253" formatCode="0.0">
                        <c:v>26.300000000000107</c:v>
                      </c:pt>
                      <c:pt idx="254" formatCode="0.0">
                        <c:v>26.400000000000109</c:v>
                      </c:pt>
                      <c:pt idx="255" formatCode="0.0">
                        <c:v>26.50000000000011</c:v>
                      </c:pt>
                      <c:pt idx="256" formatCode="0.0">
                        <c:v>26.600000000000112</c:v>
                      </c:pt>
                      <c:pt idx="257" formatCode="0.0">
                        <c:v>26.700000000000113</c:v>
                      </c:pt>
                      <c:pt idx="258" formatCode="0.0">
                        <c:v>26.800000000000114</c:v>
                      </c:pt>
                      <c:pt idx="259" formatCode="0.0">
                        <c:v>26.900000000000116</c:v>
                      </c:pt>
                      <c:pt idx="260" formatCode="0.0">
                        <c:v>27.000000000000117</c:v>
                      </c:pt>
                      <c:pt idx="261" formatCode="0.0">
                        <c:v>27.100000000000119</c:v>
                      </c:pt>
                      <c:pt idx="262" formatCode="0.0">
                        <c:v>27.20000000000012</c:v>
                      </c:pt>
                      <c:pt idx="263" formatCode="0.0">
                        <c:v>27.300000000000122</c:v>
                      </c:pt>
                      <c:pt idx="264" formatCode="0.0">
                        <c:v>27.400000000000123</c:v>
                      </c:pt>
                      <c:pt idx="265" formatCode="0.0">
                        <c:v>27.500000000000124</c:v>
                      </c:pt>
                      <c:pt idx="266" formatCode="0.0">
                        <c:v>27.600000000000126</c:v>
                      </c:pt>
                      <c:pt idx="267" formatCode="0.0">
                        <c:v>27.700000000000127</c:v>
                      </c:pt>
                      <c:pt idx="268" formatCode="0.0">
                        <c:v>27.800000000000129</c:v>
                      </c:pt>
                      <c:pt idx="269" formatCode="0.0">
                        <c:v>27.90000000000013</c:v>
                      </c:pt>
                      <c:pt idx="270" formatCode="0.0">
                        <c:v>28.000000000000131</c:v>
                      </c:pt>
                      <c:pt idx="271" formatCode="0.0">
                        <c:v>28.100000000000133</c:v>
                      </c:pt>
                      <c:pt idx="272" formatCode="0.0">
                        <c:v>28.200000000000134</c:v>
                      </c:pt>
                      <c:pt idx="273" formatCode="0.0">
                        <c:v>28.300000000000136</c:v>
                      </c:pt>
                      <c:pt idx="274" formatCode="0.0">
                        <c:v>28.400000000000137</c:v>
                      </c:pt>
                      <c:pt idx="275" formatCode="0.0">
                        <c:v>28.500000000000139</c:v>
                      </c:pt>
                      <c:pt idx="276" formatCode="0.0">
                        <c:v>28.60000000000014</c:v>
                      </c:pt>
                      <c:pt idx="277" formatCode="0.0">
                        <c:v>28.700000000000141</c:v>
                      </c:pt>
                      <c:pt idx="278" formatCode="0.0">
                        <c:v>28.800000000000143</c:v>
                      </c:pt>
                      <c:pt idx="279" formatCode="0.0">
                        <c:v>28.900000000000144</c:v>
                      </c:pt>
                      <c:pt idx="280" formatCode="0.0">
                        <c:v>29.000000000000146</c:v>
                      </c:pt>
                      <c:pt idx="281" formatCode="0.0">
                        <c:v>29.100000000000147</c:v>
                      </c:pt>
                      <c:pt idx="282" formatCode="0.0">
                        <c:v>29.200000000000149</c:v>
                      </c:pt>
                      <c:pt idx="283" formatCode="0.0">
                        <c:v>29.30000000000015</c:v>
                      </c:pt>
                      <c:pt idx="284" formatCode="0.0">
                        <c:v>29.400000000000151</c:v>
                      </c:pt>
                      <c:pt idx="285" formatCode="0.0">
                        <c:v>29.500000000000153</c:v>
                      </c:pt>
                      <c:pt idx="286" formatCode="0.0">
                        <c:v>29.600000000000154</c:v>
                      </c:pt>
                      <c:pt idx="287" formatCode="0.0">
                        <c:v>29.700000000000156</c:v>
                      </c:pt>
                      <c:pt idx="288" formatCode="0.0">
                        <c:v>29.800000000000157</c:v>
                      </c:pt>
                      <c:pt idx="289" formatCode="0.0">
                        <c:v>29.900000000000158</c:v>
                      </c:pt>
                      <c:pt idx="290" formatCode="0.0">
                        <c:v>30.00000000000016</c:v>
                      </c:pt>
                      <c:pt idx="291" formatCode="0.0">
                        <c:v>30.100000000000161</c:v>
                      </c:pt>
                      <c:pt idx="292" formatCode="0.0">
                        <c:v>30.200000000000163</c:v>
                      </c:pt>
                      <c:pt idx="293" formatCode="0.0">
                        <c:v>30.300000000000164</c:v>
                      </c:pt>
                      <c:pt idx="294" formatCode="0.0">
                        <c:v>30.400000000000166</c:v>
                      </c:pt>
                      <c:pt idx="295" formatCode="0.0">
                        <c:v>30.500000000000167</c:v>
                      </c:pt>
                      <c:pt idx="296" formatCode="0.0">
                        <c:v>30.600000000000168</c:v>
                      </c:pt>
                      <c:pt idx="297" formatCode="0.0">
                        <c:v>30.70000000000017</c:v>
                      </c:pt>
                      <c:pt idx="298" formatCode="0.0">
                        <c:v>30.800000000000171</c:v>
                      </c:pt>
                      <c:pt idx="299" formatCode="0.0">
                        <c:v>30.900000000000173</c:v>
                      </c:pt>
                      <c:pt idx="300" formatCode="0.0">
                        <c:v>31.000000000000174</c:v>
                      </c:pt>
                      <c:pt idx="301" formatCode="0.0">
                        <c:v>31.100000000000176</c:v>
                      </c:pt>
                      <c:pt idx="302" formatCode="0.0">
                        <c:v>31.200000000000177</c:v>
                      </c:pt>
                      <c:pt idx="303" formatCode="0.0">
                        <c:v>31.300000000000178</c:v>
                      </c:pt>
                      <c:pt idx="304" formatCode="0.0">
                        <c:v>31.40000000000018</c:v>
                      </c:pt>
                      <c:pt idx="305" formatCode="0.0">
                        <c:v>31.500000000000181</c:v>
                      </c:pt>
                      <c:pt idx="306" formatCode="0.0">
                        <c:v>31.600000000000183</c:v>
                      </c:pt>
                      <c:pt idx="307" formatCode="0.0">
                        <c:v>31.700000000000184</c:v>
                      </c:pt>
                      <c:pt idx="308" formatCode="0.0">
                        <c:v>31.800000000000185</c:v>
                      </c:pt>
                      <c:pt idx="309" formatCode="0.0">
                        <c:v>31.900000000000187</c:v>
                      </c:pt>
                      <c:pt idx="310" formatCode="0.0">
                        <c:v>32.000000000000185</c:v>
                      </c:pt>
                      <c:pt idx="311" formatCode="0.0">
                        <c:v>32.100000000000186</c:v>
                      </c:pt>
                      <c:pt idx="312" formatCode="0.0">
                        <c:v>32.200000000000188</c:v>
                      </c:pt>
                      <c:pt idx="313" formatCode="0.0">
                        <c:v>32.300000000000189</c:v>
                      </c:pt>
                      <c:pt idx="314" formatCode="0.0">
                        <c:v>32.40000000000019</c:v>
                      </c:pt>
                      <c:pt idx="315" formatCode="0.0">
                        <c:v>32.500000000000192</c:v>
                      </c:pt>
                      <c:pt idx="316" formatCode="0.0">
                        <c:v>32.600000000000193</c:v>
                      </c:pt>
                      <c:pt idx="317" formatCode="0.0">
                        <c:v>32.700000000000195</c:v>
                      </c:pt>
                      <c:pt idx="318" formatCode="0.0">
                        <c:v>32.800000000000196</c:v>
                      </c:pt>
                      <c:pt idx="319" formatCode="0.0">
                        <c:v>32.900000000000198</c:v>
                      </c:pt>
                      <c:pt idx="320" formatCode="0.0">
                        <c:v>33.000000000000199</c:v>
                      </c:pt>
                      <c:pt idx="321" formatCode="0.0">
                        <c:v>33.1000000000002</c:v>
                      </c:pt>
                      <c:pt idx="322" formatCode="0.0">
                        <c:v>33.200000000000202</c:v>
                      </c:pt>
                      <c:pt idx="323" formatCode="0.0">
                        <c:v>33.300000000000203</c:v>
                      </c:pt>
                      <c:pt idx="324" formatCode="0.0">
                        <c:v>33.400000000000205</c:v>
                      </c:pt>
                      <c:pt idx="325" formatCode="0.0">
                        <c:v>33.500000000000206</c:v>
                      </c:pt>
                      <c:pt idx="326" formatCode="0.0">
                        <c:v>33.600000000000207</c:v>
                      </c:pt>
                      <c:pt idx="327" formatCode="0.0">
                        <c:v>33.700000000000209</c:v>
                      </c:pt>
                      <c:pt idx="328" formatCode="0.0">
                        <c:v>33.80000000000021</c:v>
                      </c:pt>
                      <c:pt idx="329" formatCode="0.0">
                        <c:v>33.900000000000212</c:v>
                      </c:pt>
                      <c:pt idx="330" formatCode="0.0">
                        <c:v>34.000000000000213</c:v>
                      </c:pt>
                      <c:pt idx="331" formatCode="0.0">
                        <c:v>34.100000000000215</c:v>
                      </c:pt>
                      <c:pt idx="332" formatCode="0.0">
                        <c:v>34.200000000000216</c:v>
                      </c:pt>
                      <c:pt idx="333" formatCode="0.0">
                        <c:v>34.300000000000217</c:v>
                      </c:pt>
                      <c:pt idx="334" formatCode="0.0">
                        <c:v>34.400000000000219</c:v>
                      </c:pt>
                      <c:pt idx="335" formatCode="0.0">
                        <c:v>34.50000000000022</c:v>
                      </c:pt>
                      <c:pt idx="336" formatCode="0.0">
                        <c:v>34.600000000000222</c:v>
                      </c:pt>
                      <c:pt idx="337" formatCode="0.0">
                        <c:v>34.700000000000223</c:v>
                      </c:pt>
                      <c:pt idx="338" formatCode="0.0">
                        <c:v>34.800000000000225</c:v>
                      </c:pt>
                      <c:pt idx="339" formatCode="0.0">
                        <c:v>34.900000000000226</c:v>
                      </c:pt>
                      <c:pt idx="340" formatCode="0.0">
                        <c:v>35.000000000000227</c:v>
                      </c:pt>
                      <c:pt idx="341" formatCode="0.0">
                        <c:v>35.100000000000229</c:v>
                      </c:pt>
                      <c:pt idx="342" formatCode="0.0">
                        <c:v>35.20000000000023</c:v>
                      </c:pt>
                      <c:pt idx="343" formatCode="0.0">
                        <c:v>35.300000000000232</c:v>
                      </c:pt>
                      <c:pt idx="344" formatCode="0.0">
                        <c:v>35.400000000000233</c:v>
                      </c:pt>
                      <c:pt idx="345" formatCode="0.0">
                        <c:v>35.500000000000234</c:v>
                      </c:pt>
                      <c:pt idx="346" formatCode="0.0">
                        <c:v>35.600000000000236</c:v>
                      </c:pt>
                      <c:pt idx="347" formatCode="0.0">
                        <c:v>35.700000000000237</c:v>
                      </c:pt>
                      <c:pt idx="348" formatCode="0.0">
                        <c:v>35.800000000000239</c:v>
                      </c:pt>
                      <c:pt idx="349" formatCode="0.0">
                        <c:v>35.90000000000024</c:v>
                      </c:pt>
                      <c:pt idx="350" formatCode="0.0">
                        <c:v>36.000000000000242</c:v>
                      </c:pt>
                      <c:pt idx="351" formatCode="0.0">
                        <c:v>36.100000000000243</c:v>
                      </c:pt>
                      <c:pt idx="352" formatCode="0.0">
                        <c:v>36.200000000000244</c:v>
                      </c:pt>
                      <c:pt idx="353" formatCode="0.0">
                        <c:v>36.300000000000246</c:v>
                      </c:pt>
                      <c:pt idx="354" formatCode="0.0">
                        <c:v>36.400000000000247</c:v>
                      </c:pt>
                      <c:pt idx="355" formatCode="0.0">
                        <c:v>36.500000000000249</c:v>
                      </c:pt>
                      <c:pt idx="356" formatCode="0.0">
                        <c:v>36.60000000000025</c:v>
                      </c:pt>
                      <c:pt idx="357" formatCode="0.0">
                        <c:v>36.700000000000252</c:v>
                      </c:pt>
                      <c:pt idx="358" formatCode="0.0">
                        <c:v>36.800000000000253</c:v>
                      </c:pt>
                      <c:pt idx="359" formatCode="0.0">
                        <c:v>36.900000000000254</c:v>
                      </c:pt>
                      <c:pt idx="360" formatCode="0.0">
                        <c:v>37.000000000000256</c:v>
                      </c:pt>
                      <c:pt idx="361" formatCode="0.0">
                        <c:v>37.100000000000257</c:v>
                      </c:pt>
                      <c:pt idx="362" formatCode="0.0">
                        <c:v>37.200000000000259</c:v>
                      </c:pt>
                      <c:pt idx="363" formatCode="0.0">
                        <c:v>37.30000000000026</c:v>
                      </c:pt>
                      <c:pt idx="364" formatCode="0.0">
                        <c:v>37.400000000000261</c:v>
                      </c:pt>
                      <c:pt idx="365" formatCode="0.0">
                        <c:v>37.500000000000263</c:v>
                      </c:pt>
                      <c:pt idx="366" formatCode="0.0">
                        <c:v>37.600000000000264</c:v>
                      </c:pt>
                      <c:pt idx="367" formatCode="0.0">
                        <c:v>37.700000000000266</c:v>
                      </c:pt>
                      <c:pt idx="368" formatCode="0.0">
                        <c:v>37.800000000000267</c:v>
                      </c:pt>
                      <c:pt idx="369" formatCode="0.0">
                        <c:v>37.900000000000269</c:v>
                      </c:pt>
                      <c:pt idx="370" formatCode="0.0">
                        <c:v>38.00000000000027</c:v>
                      </c:pt>
                      <c:pt idx="371" formatCode="0.0">
                        <c:v>38.100000000000271</c:v>
                      </c:pt>
                      <c:pt idx="372" formatCode="0.0">
                        <c:v>38.200000000000273</c:v>
                      </c:pt>
                      <c:pt idx="373" formatCode="0.0">
                        <c:v>38.300000000000274</c:v>
                      </c:pt>
                      <c:pt idx="374" formatCode="0.0">
                        <c:v>38.400000000000276</c:v>
                      </c:pt>
                      <c:pt idx="375" formatCode="0.0">
                        <c:v>38.500000000000277</c:v>
                      </c:pt>
                      <c:pt idx="376" formatCode="0.0">
                        <c:v>38.600000000000279</c:v>
                      </c:pt>
                      <c:pt idx="377" formatCode="0.0">
                        <c:v>38.70000000000028</c:v>
                      </c:pt>
                      <c:pt idx="378" formatCode="0.0">
                        <c:v>38.800000000000281</c:v>
                      </c:pt>
                      <c:pt idx="379" formatCode="0.0">
                        <c:v>38.900000000000283</c:v>
                      </c:pt>
                      <c:pt idx="380" formatCode="0.0">
                        <c:v>39.000000000000284</c:v>
                      </c:pt>
                      <c:pt idx="381" formatCode="0.0">
                        <c:v>39.100000000000286</c:v>
                      </c:pt>
                      <c:pt idx="382" formatCode="0.0">
                        <c:v>39.200000000000287</c:v>
                      </c:pt>
                      <c:pt idx="383" formatCode="0.0">
                        <c:v>39.300000000000288</c:v>
                      </c:pt>
                      <c:pt idx="384" formatCode="0.0">
                        <c:v>39.40000000000029</c:v>
                      </c:pt>
                      <c:pt idx="385" formatCode="0.0">
                        <c:v>39.500000000000291</c:v>
                      </c:pt>
                      <c:pt idx="386" formatCode="0.0">
                        <c:v>39.600000000000293</c:v>
                      </c:pt>
                      <c:pt idx="387" formatCode="0.0">
                        <c:v>39.700000000000294</c:v>
                      </c:pt>
                      <c:pt idx="388" formatCode="0.0">
                        <c:v>39.800000000000296</c:v>
                      </c:pt>
                      <c:pt idx="389" formatCode="0.0">
                        <c:v>39.900000000000297</c:v>
                      </c:pt>
                      <c:pt idx="390" formatCode="0.0">
                        <c:v>40.000000000000298</c:v>
                      </c:pt>
                      <c:pt idx="391" formatCode="0.0">
                        <c:v>40.1000000000003</c:v>
                      </c:pt>
                      <c:pt idx="392" formatCode="0.0">
                        <c:v>40.200000000000301</c:v>
                      </c:pt>
                      <c:pt idx="393" formatCode="0.0">
                        <c:v>40.300000000000303</c:v>
                      </c:pt>
                      <c:pt idx="394" formatCode="0.0">
                        <c:v>40.400000000000304</c:v>
                      </c:pt>
                      <c:pt idx="395" formatCode="0.0">
                        <c:v>40.500000000000306</c:v>
                      </c:pt>
                      <c:pt idx="396" formatCode="0.0">
                        <c:v>40.600000000000307</c:v>
                      </c:pt>
                      <c:pt idx="397" formatCode="0.0">
                        <c:v>40.700000000000308</c:v>
                      </c:pt>
                      <c:pt idx="398" formatCode="0.0">
                        <c:v>40.80000000000031</c:v>
                      </c:pt>
                      <c:pt idx="399" formatCode="0.0">
                        <c:v>40.900000000000311</c:v>
                      </c:pt>
                      <c:pt idx="400" formatCode="0.0">
                        <c:v>41.000000000000313</c:v>
                      </c:pt>
                      <c:pt idx="401" formatCode="0.0">
                        <c:v>41.100000000000314</c:v>
                      </c:pt>
                      <c:pt idx="402" formatCode="0.0">
                        <c:v>41.200000000000315</c:v>
                      </c:pt>
                      <c:pt idx="403" formatCode="0.0">
                        <c:v>41.300000000000317</c:v>
                      </c:pt>
                      <c:pt idx="404" formatCode="0.0">
                        <c:v>41.400000000000318</c:v>
                      </c:pt>
                      <c:pt idx="405" formatCode="0.0">
                        <c:v>41.50000000000032</c:v>
                      </c:pt>
                      <c:pt idx="406" formatCode="0.0">
                        <c:v>41.600000000000321</c:v>
                      </c:pt>
                      <c:pt idx="407" formatCode="0.0">
                        <c:v>41.700000000000323</c:v>
                      </c:pt>
                      <c:pt idx="408" formatCode="0.0">
                        <c:v>41.800000000000324</c:v>
                      </c:pt>
                      <c:pt idx="409" formatCode="0.0">
                        <c:v>41.900000000000325</c:v>
                      </c:pt>
                      <c:pt idx="410" formatCode="0.0">
                        <c:v>42.000000000000327</c:v>
                      </c:pt>
                      <c:pt idx="411" formatCode="0.0">
                        <c:v>42.100000000000328</c:v>
                      </c:pt>
                      <c:pt idx="412" formatCode="0.0">
                        <c:v>42.20000000000033</c:v>
                      </c:pt>
                      <c:pt idx="413" formatCode="0.0">
                        <c:v>42.300000000000331</c:v>
                      </c:pt>
                      <c:pt idx="414" formatCode="0.0">
                        <c:v>42.400000000000333</c:v>
                      </c:pt>
                      <c:pt idx="415" formatCode="0.0">
                        <c:v>42.500000000000334</c:v>
                      </c:pt>
                      <c:pt idx="416" formatCode="0.0">
                        <c:v>42.600000000000335</c:v>
                      </c:pt>
                      <c:pt idx="417" formatCode="0.0">
                        <c:v>42.700000000000337</c:v>
                      </c:pt>
                      <c:pt idx="418" formatCode="0.0">
                        <c:v>42.800000000000338</c:v>
                      </c:pt>
                      <c:pt idx="419" formatCode="0.0">
                        <c:v>42.90000000000034</c:v>
                      </c:pt>
                      <c:pt idx="420" formatCode="0.0">
                        <c:v>43.000000000000341</c:v>
                      </c:pt>
                      <c:pt idx="421" formatCode="0.0">
                        <c:v>43.100000000000342</c:v>
                      </c:pt>
                      <c:pt idx="422" formatCode="0.0">
                        <c:v>43.200000000000344</c:v>
                      </c:pt>
                      <c:pt idx="423" formatCode="0.0">
                        <c:v>43.300000000000345</c:v>
                      </c:pt>
                      <c:pt idx="424" formatCode="0.0">
                        <c:v>43.400000000000347</c:v>
                      </c:pt>
                      <c:pt idx="425" formatCode="0.0">
                        <c:v>43.500000000000348</c:v>
                      </c:pt>
                      <c:pt idx="426" formatCode="0.0">
                        <c:v>43.60000000000035</c:v>
                      </c:pt>
                      <c:pt idx="427" formatCode="0.0">
                        <c:v>43.700000000000351</c:v>
                      </c:pt>
                      <c:pt idx="428" formatCode="0.0">
                        <c:v>43.800000000000352</c:v>
                      </c:pt>
                      <c:pt idx="429" formatCode="0.0">
                        <c:v>43.900000000000354</c:v>
                      </c:pt>
                      <c:pt idx="430" formatCode="0.0">
                        <c:v>44.000000000000355</c:v>
                      </c:pt>
                      <c:pt idx="431" formatCode="0.0">
                        <c:v>44.100000000000357</c:v>
                      </c:pt>
                      <c:pt idx="432" formatCode="0.0">
                        <c:v>44.200000000000358</c:v>
                      </c:pt>
                      <c:pt idx="433" formatCode="0.0">
                        <c:v>44.30000000000036</c:v>
                      </c:pt>
                      <c:pt idx="434" formatCode="0.0">
                        <c:v>44.400000000000361</c:v>
                      </c:pt>
                      <c:pt idx="435" formatCode="0.0">
                        <c:v>44.500000000000362</c:v>
                      </c:pt>
                      <c:pt idx="436" formatCode="0.0">
                        <c:v>44.600000000000364</c:v>
                      </c:pt>
                      <c:pt idx="437" formatCode="0.0">
                        <c:v>44.700000000000365</c:v>
                      </c:pt>
                      <c:pt idx="438" formatCode="0.0">
                        <c:v>44.800000000000367</c:v>
                      </c:pt>
                      <c:pt idx="439" formatCode="0.0">
                        <c:v>44.900000000000368</c:v>
                      </c:pt>
                      <c:pt idx="440" formatCode="0.0">
                        <c:v>45.000000000000369</c:v>
                      </c:pt>
                      <c:pt idx="441" formatCode="0.0">
                        <c:v>45.100000000000371</c:v>
                      </c:pt>
                      <c:pt idx="442" formatCode="0.0">
                        <c:v>45.200000000000372</c:v>
                      </c:pt>
                      <c:pt idx="443" formatCode="0.0">
                        <c:v>45.300000000000374</c:v>
                      </c:pt>
                      <c:pt idx="444" formatCode="0.0">
                        <c:v>45.400000000000375</c:v>
                      </c:pt>
                      <c:pt idx="445" formatCode="0.0">
                        <c:v>45.500000000000377</c:v>
                      </c:pt>
                      <c:pt idx="446" formatCode="0.0">
                        <c:v>45.600000000000378</c:v>
                      </c:pt>
                      <c:pt idx="447" formatCode="0.0">
                        <c:v>45.700000000000379</c:v>
                      </c:pt>
                      <c:pt idx="448" formatCode="0.0">
                        <c:v>45.800000000000381</c:v>
                      </c:pt>
                      <c:pt idx="449" formatCode="0.0">
                        <c:v>45.900000000000382</c:v>
                      </c:pt>
                      <c:pt idx="450" formatCode="0.0">
                        <c:v>46.000000000000384</c:v>
                      </c:pt>
                      <c:pt idx="451" formatCode="0.0">
                        <c:v>46.100000000000385</c:v>
                      </c:pt>
                      <c:pt idx="452" formatCode="0.0">
                        <c:v>46.200000000000387</c:v>
                      </c:pt>
                      <c:pt idx="453" formatCode="0.0">
                        <c:v>46.300000000000388</c:v>
                      </c:pt>
                      <c:pt idx="454" formatCode="0.0">
                        <c:v>46.400000000000389</c:v>
                      </c:pt>
                      <c:pt idx="455" formatCode="0.0">
                        <c:v>46.500000000000391</c:v>
                      </c:pt>
                      <c:pt idx="456" formatCode="0.0">
                        <c:v>46.600000000000392</c:v>
                      </c:pt>
                      <c:pt idx="457" formatCode="0.0">
                        <c:v>46.700000000000394</c:v>
                      </c:pt>
                      <c:pt idx="458" formatCode="0.0">
                        <c:v>46.800000000000395</c:v>
                      </c:pt>
                      <c:pt idx="459" formatCode="0.0">
                        <c:v>46.900000000000396</c:v>
                      </c:pt>
                      <c:pt idx="460" formatCode="0.0">
                        <c:v>47.000000000000398</c:v>
                      </c:pt>
                      <c:pt idx="461" formatCode="0.0">
                        <c:v>47.100000000000399</c:v>
                      </c:pt>
                      <c:pt idx="462" formatCode="0.0">
                        <c:v>47.200000000000401</c:v>
                      </c:pt>
                      <c:pt idx="463" formatCode="0.0">
                        <c:v>47.300000000000402</c:v>
                      </c:pt>
                      <c:pt idx="464" formatCode="0.0">
                        <c:v>47.400000000000404</c:v>
                      </c:pt>
                      <c:pt idx="465" formatCode="0.0">
                        <c:v>47.500000000000405</c:v>
                      </c:pt>
                      <c:pt idx="466" formatCode="0.0">
                        <c:v>47.600000000000406</c:v>
                      </c:pt>
                      <c:pt idx="467" formatCode="0.0">
                        <c:v>47.700000000000408</c:v>
                      </c:pt>
                      <c:pt idx="468" formatCode="0.0">
                        <c:v>47.800000000000409</c:v>
                      </c:pt>
                      <c:pt idx="469" formatCode="0.0">
                        <c:v>47.900000000000411</c:v>
                      </c:pt>
                      <c:pt idx="470" formatCode="0.0">
                        <c:v>48.000000000000412</c:v>
                      </c:pt>
                      <c:pt idx="471" formatCode="0.0">
                        <c:v>48.100000000000414</c:v>
                      </c:pt>
                      <c:pt idx="472" formatCode="0.0">
                        <c:v>48.200000000000415</c:v>
                      </c:pt>
                      <c:pt idx="473" formatCode="0.0">
                        <c:v>48.300000000000416</c:v>
                      </c:pt>
                      <c:pt idx="474" formatCode="0.0">
                        <c:v>48.400000000000418</c:v>
                      </c:pt>
                      <c:pt idx="475" formatCode="0.0">
                        <c:v>48.500000000000419</c:v>
                      </c:pt>
                      <c:pt idx="476" formatCode="0.0">
                        <c:v>48.600000000000421</c:v>
                      </c:pt>
                      <c:pt idx="477" formatCode="0.0">
                        <c:v>48.700000000000422</c:v>
                      </c:pt>
                      <c:pt idx="478" formatCode="0.0">
                        <c:v>48.800000000000423</c:v>
                      </c:pt>
                      <c:pt idx="479" formatCode="0.0">
                        <c:v>48.900000000000425</c:v>
                      </c:pt>
                      <c:pt idx="480" formatCode="0.0">
                        <c:v>49.000000000000426</c:v>
                      </c:pt>
                      <c:pt idx="481" formatCode="0.0">
                        <c:v>49.100000000000428</c:v>
                      </c:pt>
                      <c:pt idx="482" formatCode="0.0">
                        <c:v>49.200000000000429</c:v>
                      </c:pt>
                      <c:pt idx="483" formatCode="0.0">
                        <c:v>49.300000000000431</c:v>
                      </c:pt>
                      <c:pt idx="484" formatCode="0.0">
                        <c:v>49.400000000000432</c:v>
                      </c:pt>
                      <c:pt idx="485" formatCode="0.0">
                        <c:v>49.500000000000433</c:v>
                      </c:pt>
                      <c:pt idx="486" formatCode="0.0">
                        <c:v>49.600000000000435</c:v>
                      </c:pt>
                      <c:pt idx="487" formatCode="0.0">
                        <c:v>49.700000000000436</c:v>
                      </c:pt>
                      <c:pt idx="488" formatCode="0.0">
                        <c:v>49.800000000000438</c:v>
                      </c:pt>
                      <c:pt idx="489" formatCode="0.0">
                        <c:v>49.900000000000439</c:v>
                      </c:pt>
                      <c:pt idx="490" formatCode="0.0">
                        <c:v>50.000000000000441</c:v>
                      </c:pt>
                      <c:pt idx="491" formatCode="0.0">
                        <c:v>50.100000000000442</c:v>
                      </c:pt>
                      <c:pt idx="492" formatCode="0.0">
                        <c:v>50.200000000000443</c:v>
                      </c:pt>
                      <c:pt idx="493" formatCode="0.0">
                        <c:v>50.300000000000445</c:v>
                      </c:pt>
                      <c:pt idx="494" formatCode="0.0">
                        <c:v>50.400000000000446</c:v>
                      </c:pt>
                      <c:pt idx="495" formatCode="0.0">
                        <c:v>50.500000000000448</c:v>
                      </c:pt>
                      <c:pt idx="496" formatCode="0.0">
                        <c:v>50.600000000000449</c:v>
                      </c:pt>
                      <c:pt idx="497" formatCode="0.0">
                        <c:v>50.70000000000045</c:v>
                      </c:pt>
                      <c:pt idx="498" formatCode="0.0">
                        <c:v>50.800000000000452</c:v>
                      </c:pt>
                      <c:pt idx="499" formatCode="0.0">
                        <c:v>50.900000000000453</c:v>
                      </c:pt>
                      <c:pt idx="500" formatCode="0.0">
                        <c:v>51.000000000000455</c:v>
                      </c:pt>
                      <c:pt idx="501" formatCode="0.0">
                        <c:v>51.100000000000456</c:v>
                      </c:pt>
                      <c:pt idx="502" formatCode="0.0">
                        <c:v>51.200000000000458</c:v>
                      </c:pt>
                      <c:pt idx="503" formatCode="0.0">
                        <c:v>51.300000000000459</c:v>
                      </c:pt>
                      <c:pt idx="504" formatCode="0.0">
                        <c:v>51.40000000000046</c:v>
                      </c:pt>
                      <c:pt idx="505" formatCode="0.0">
                        <c:v>51.500000000000462</c:v>
                      </c:pt>
                      <c:pt idx="506" formatCode="0.0">
                        <c:v>51.600000000000463</c:v>
                      </c:pt>
                      <c:pt idx="507" formatCode="0.0">
                        <c:v>51.700000000000465</c:v>
                      </c:pt>
                      <c:pt idx="508" formatCode="0.0">
                        <c:v>51.800000000000466</c:v>
                      </c:pt>
                      <c:pt idx="509" formatCode="0.0">
                        <c:v>51.900000000000468</c:v>
                      </c:pt>
                      <c:pt idx="510" formatCode="0.0">
                        <c:v>52.000000000000469</c:v>
                      </c:pt>
                      <c:pt idx="511" formatCode="0.0">
                        <c:v>52.10000000000047</c:v>
                      </c:pt>
                      <c:pt idx="512" formatCode="0.0">
                        <c:v>52.200000000000472</c:v>
                      </c:pt>
                      <c:pt idx="513" formatCode="0.0">
                        <c:v>52.300000000000473</c:v>
                      </c:pt>
                      <c:pt idx="514" formatCode="0.0">
                        <c:v>52.400000000000475</c:v>
                      </c:pt>
                      <c:pt idx="515" formatCode="0.0">
                        <c:v>52.500000000000476</c:v>
                      </c:pt>
                      <c:pt idx="516" formatCode="0.0">
                        <c:v>52.600000000000477</c:v>
                      </c:pt>
                      <c:pt idx="517" formatCode="0.0">
                        <c:v>52.700000000000479</c:v>
                      </c:pt>
                      <c:pt idx="518" formatCode="0.0">
                        <c:v>52.80000000000048</c:v>
                      </c:pt>
                      <c:pt idx="519" formatCode="0.0">
                        <c:v>52.900000000000482</c:v>
                      </c:pt>
                      <c:pt idx="520" formatCode="0.0">
                        <c:v>53.000000000000483</c:v>
                      </c:pt>
                      <c:pt idx="521" formatCode="0.0">
                        <c:v>53.100000000000485</c:v>
                      </c:pt>
                      <c:pt idx="522" formatCode="0.0">
                        <c:v>53.200000000000486</c:v>
                      </c:pt>
                      <c:pt idx="523" formatCode="0.0">
                        <c:v>53.300000000000487</c:v>
                      </c:pt>
                      <c:pt idx="524" formatCode="0.0">
                        <c:v>53.400000000000489</c:v>
                      </c:pt>
                      <c:pt idx="525" formatCode="0.0">
                        <c:v>53.50000000000049</c:v>
                      </c:pt>
                      <c:pt idx="526" formatCode="0.0">
                        <c:v>53.600000000000492</c:v>
                      </c:pt>
                      <c:pt idx="527" formatCode="0.0">
                        <c:v>53.700000000000493</c:v>
                      </c:pt>
                      <c:pt idx="528" formatCode="0.0">
                        <c:v>53.800000000000495</c:v>
                      </c:pt>
                      <c:pt idx="529" formatCode="0.0">
                        <c:v>53.900000000000496</c:v>
                      </c:pt>
                      <c:pt idx="530" formatCode="0.0">
                        <c:v>54.000000000000497</c:v>
                      </c:pt>
                      <c:pt idx="531" formatCode="0.0">
                        <c:v>54.100000000000499</c:v>
                      </c:pt>
                      <c:pt idx="532" formatCode="0.0">
                        <c:v>54.2000000000005</c:v>
                      </c:pt>
                      <c:pt idx="533" formatCode="0.0">
                        <c:v>54.300000000000502</c:v>
                      </c:pt>
                      <c:pt idx="534" formatCode="0.0">
                        <c:v>54.400000000000503</c:v>
                      </c:pt>
                      <c:pt idx="535" formatCode="0.0">
                        <c:v>54.500000000000504</c:v>
                      </c:pt>
                      <c:pt idx="536" formatCode="0.0">
                        <c:v>54.600000000000506</c:v>
                      </c:pt>
                      <c:pt idx="537" formatCode="0.0">
                        <c:v>54.700000000000507</c:v>
                      </c:pt>
                      <c:pt idx="538" formatCode="0.0">
                        <c:v>54.800000000000509</c:v>
                      </c:pt>
                      <c:pt idx="539" formatCode="0.0">
                        <c:v>54.90000000000051</c:v>
                      </c:pt>
                      <c:pt idx="540" formatCode="0.0">
                        <c:v>55.000000000000512</c:v>
                      </c:pt>
                      <c:pt idx="541" formatCode="0.0">
                        <c:v>55.100000000000513</c:v>
                      </c:pt>
                      <c:pt idx="542" formatCode="0.0">
                        <c:v>55.200000000000514</c:v>
                      </c:pt>
                      <c:pt idx="543" formatCode="0.0">
                        <c:v>55.300000000000516</c:v>
                      </c:pt>
                      <c:pt idx="544" formatCode="0.0">
                        <c:v>55.400000000000517</c:v>
                      </c:pt>
                      <c:pt idx="545" formatCode="0.0">
                        <c:v>55.500000000000519</c:v>
                      </c:pt>
                      <c:pt idx="546" formatCode="0.0">
                        <c:v>55.60000000000052</c:v>
                      </c:pt>
                      <c:pt idx="547" formatCode="0.0">
                        <c:v>55.700000000000522</c:v>
                      </c:pt>
                      <c:pt idx="548" formatCode="0.0">
                        <c:v>55.800000000000523</c:v>
                      </c:pt>
                      <c:pt idx="549" formatCode="0.0">
                        <c:v>55.900000000000524</c:v>
                      </c:pt>
                      <c:pt idx="550" formatCode="0.0">
                        <c:v>56.000000000000526</c:v>
                      </c:pt>
                      <c:pt idx="551" formatCode="0.0">
                        <c:v>56.100000000000527</c:v>
                      </c:pt>
                      <c:pt idx="552" formatCode="0.0">
                        <c:v>56.200000000000529</c:v>
                      </c:pt>
                      <c:pt idx="553" formatCode="0.0">
                        <c:v>56.30000000000053</c:v>
                      </c:pt>
                      <c:pt idx="554" formatCode="0.0">
                        <c:v>56.400000000000531</c:v>
                      </c:pt>
                      <c:pt idx="555" formatCode="0.0">
                        <c:v>56.500000000000533</c:v>
                      </c:pt>
                      <c:pt idx="556" formatCode="0.0">
                        <c:v>56.600000000000534</c:v>
                      </c:pt>
                      <c:pt idx="557" formatCode="0.0">
                        <c:v>56.700000000000536</c:v>
                      </c:pt>
                      <c:pt idx="558" formatCode="0.0">
                        <c:v>56.800000000000537</c:v>
                      </c:pt>
                      <c:pt idx="559" formatCode="0.0">
                        <c:v>56.900000000000539</c:v>
                      </c:pt>
                      <c:pt idx="560" formatCode="0.0">
                        <c:v>57.00000000000054</c:v>
                      </c:pt>
                      <c:pt idx="561" formatCode="0.0">
                        <c:v>57.100000000000541</c:v>
                      </c:pt>
                      <c:pt idx="562" formatCode="0.0">
                        <c:v>57.200000000000543</c:v>
                      </c:pt>
                      <c:pt idx="563" formatCode="0.0">
                        <c:v>57.300000000000544</c:v>
                      </c:pt>
                      <c:pt idx="564" formatCode="0.0">
                        <c:v>57.400000000000546</c:v>
                      </c:pt>
                      <c:pt idx="565" formatCode="0.0">
                        <c:v>57.500000000000547</c:v>
                      </c:pt>
                      <c:pt idx="566" formatCode="0.0">
                        <c:v>57.600000000000549</c:v>
                      </c:pt>
                      <c:pt idx="567" formatCode="0.0">
                        <c:v>57.70000000000055</c:v>
                      </c:pt>
                      <c:pt idx="568" formatCode="0.0">
                        <c:v>57.800000000000551</c:v>
                      </c:pt>
                      <c:pt idx="569" formatCode="0.0">
                        <c:v>57.900000000000553</c:v>
                      </c:pt>
                      <c:pt idx="570" formatCode="0.0">
                        <c:v>58.000000000000554</c:v>
                      </c:pt>
                      <c:pt idx="571" formatCode="0.0">
                        <c:v>58.100000000000556</c:v>
                      </c:pt>
                      <c:pt idx="572" formatCode="0.0">
                        <c:v>58.200000000000557</c:v>
                      </c:pt>
                      <c:pt idx="573" formatCode="0.0">
                        <c:v>58.300000000000558</c:v>
                      </c:pt>
                      <c:pt idx="574" formatCode="0.0">
                        <c:v>58.40000000000056</c:v>
                      </c:pt>
                      <c:pt idx="575" formatCode="0.0">
                        <c:v>58.500000000000561</c:v>
                      </c:pt>
                      <c:pt idx="576" formatCode="0.0">
                        <c:v>58.600000000000563</c:v>
                      </c:pt>
                      <c:pt idx="577" formatCode="0.0">
                        <c:v>58.700000000000564</c:v>
                      </c:pt>
                      <c:pt idx="578" formatCode="0.0">
                        <c:v>58.800000000000566</c:v>
                      </c:pt>
                      <c:pt idx="579" formatCode="0.0">
                        <c:v>58.900000000000567</c:v>
                      </c:pt>
                      <c:pt idx="580" formatCode="0.0">
                        <c:v>59.000000000000568</c:v>
                      </c:pt>
                      <c:pt idx="581" formatCode="0.0">
                        <c:v>59.10000000000057</c:v>
                      </c:pt>
                      <c:pt idx="582" formatCode="0.0">
                        <c:v>59.200000000000571</c:v>
                      </c:pt>
                      <c:pt idx="583" formatCode="0.0">
                        <c:v>59.300000000000573</c:v>
                      </c:pt>
                      <c:pt idx="584" formatCode="0.0">
                        <c:v>59.400000000000574</c:v>
                      </c:pt>
                      <c:pt idx="585" formatCode="0.0">
                        <c:v>59.500000000000576</c:v>
                      </c:pt>
                      <c:pt idx="586" formatCode="0.0">
                        <c:v>59.600000000000577</c:v>
                      </c:pt>
                      <c:pt idx="587" formatCode="0.0">
                        <c:v>59.700000000000578</c:v>
                      </c:pt>
                      <c:pt idx="588" formatCode="0.0">
                        <c:v>59.80000000000058</c:v>
                      </c:pt>
                      <c:pt idx="589" formatCode="0.0">
                        <c:v>59.900000000000581</c:v>
                      </c:pt>
                      <c:pt idx="590" formatCode="0.0">
                        <c:v>60</c:v>
                      </c:pt>
                      <c:pt idx="591" formatCode="0.0">
                        <c:v>60.1</c:v>
                      </c:pt>
                      <c:pt idx="592" formatCode="0.0">
                        <c:v>60.2</c:v>
                      </c:pt>
                      <c:pt idx="593" formatCode="0.0">
                        <c:v>60.300000000000004</c:v>
                      </c:pt>
                      <c:pt idx="594" formatCode="0.0">
                        <c:v>60.400000000000006</c:v>
                      </c:pt>
                      <c:pt idx="595" formatCode="0.0">
                        <c:v>60.500000000000007</c:v>
                      </c:pt>
                      <c:pt idx="596" formatCode="0.0">
                        <c:v>60.600000000000009</c:v>
                      </c:pt>
                      <c:pt idx="597" formatCode="0.0">
                        <c:v>60.70000000000001</c:v>
                      </c:pt>
                      <c:pt idx="598" formatCode="0.0">
                        <c:v>60.800000000000011</c:v>
                      </c:pt>
                      <c:pt idx="599" formatCode="0.0">
                        <c:v>60.900000000000013</c:v>
                      </c:pt>
                      <c:pt idx="600" formatCode="0.0">
                        <c:v>61.000000000000014</c:v>
                      </c:pt>
                      <c:pt idx="601" formatCode="0.0">
                        <c:v>61.100000000000016</c:v>
                      </c:pt>
                      <c:pt idx="602" formatCode="0.0">
                        <c:v>61.200000000000017</c:v>
                      </c:pt>
                      <c:pt idx="603" formatCode="0.0">
                        <c:v>61.300000000000018</c:v>
                      </c:pt>
                      <c:pt idx="604" formatCode="0.0">
                        <c:v>61.40000000000002</c:v>
                      </c:pt>
                      <c:pt idx="605" formatCode="0.0">
                        <c:v>61.500000000000021</c:v>
                      </c:pt>
                      <c:pt idx="606" formatCode="0.0">
                        <c:v>61.600000000000023</c:v>
                      </c:pt>
                      <c:pt idx="607" formatCode="0.0">
                        <c:v>61.700000000000024</c:v>
                      </c:pt>
                      <c:pt idx="608" formatCode="0.0">
                        <c:v>61.800000000000026</c:v>
                      </c:pt>
                      <c:pt idx="609" formatCode="0.0">
                        <c:v>61.900000000000027</c:v>
                      </c:pt>
                      <c:pt idx="610" formatCode="0.0">
                        <c:v>62.000000000000028</c:v>
                      </c:pt>
                      <c:pt idx="611" formatCode="0.0">
                        <c:v>62.10000000000003</c:v>
                      </c:pt>
                      <c:pt idx="612" formatCode="0.0">
                        <c:v>62.200000000000031</c:v>
                      </c:pt>
                      <c:pt idx="613" formatCode="0.0">
                        <c:v>62.300000000000033</c:v>
                      </c:pt>
                      <c:pt idx="614" formatCode="0.0">
                        <c:v>62.400000000000034</c:v>
                      </c:pt>
                      <c:pt idx="615" formatCode="0.0">
                        <c:v>62.500000000000036</c:v>
                      </c:pt>
                      <c:pt idx="616" formatCode="0.0">
                        <c:v>62.600000000000037</c:v>
                      </c:pt>
                      <c:pt idx="617" formatCode="0.0">
                        <c:v>62.700000000000038</c:v>
                      </c:pt>
                      <c:pt idx="618" formatCode="0.0">
                        <c:v>62.80000000000004</c:v>
                      </c:pt>
                      <c:pt idx="619" formatCode="0.0">
                        <c:v>62.900000000000041</c:v>
                      </c:pt>
                      <c:pt idx="620" formatCode="0.0">
                        <c:v>63.000000000000043</c:v>
                      </c:pt>
                      <c:pt idx="621" formatCode="0.0">
                        <c:v>63.100000000000044</c:v>
                      </c:pt>
                      <c:pt idx="622" formatCode="0.0">
                        <c:v>63.200000000000045</c:v>
                      </c:pt>
                      <c:pt idx="623" formatCode="0.0">
                        <c:v>63.300000000000047</c:v>
                      </c:pt>
                      <c:pt idx="624" formatCode="0.0">
                        <c:v>63.400000000000048</c:v>
                      </c:pt>
                      <c:pt idx="625" formatCode="0.0">
                        <c:v>63.50000000000005</c:v>
                      </c:pt>
                      <c:pt idx="626" formatCode="0.0">
                        <c:v>63.600000000000051</c:v>
                      </c:pt>
                      <c:pt idx="627" formatCode="0.0">
                        <c:v>63.700000000000053</c:v>
                      </c:pt>
                      <c:pt idx="628" formatCode="0.0">
                        <c:v>63.800000000000054</c:v>
                      </c:pt>
                      <c:pt idx="629" formatCode="0.0">
                        <c:v>63.900000000000055</c:v>
                      </c:pt>
                      <c:pt idx="630" formatCode="0.0">
                        <c:v>64.000000000000057</c:v>
                      </c:pt>
                      <c:pt idx="631" formatCode="0.0">
                        <c:v>64.100000000000051</c:v>
                      </c:pt>
                      <c:pt idx="632" formatCode="0.0">
                        <c:v>64.200000000000045</c:v>
                      </c:pt>
                      <c:pt idx="633" formatCode="0.0">
                        <c:v>64.30000000000004</c:v>
                      </c:pt>
                      <c:pt idx="634" formatCode="0.0">
                        <c:v>64.400000000000034</c:v>
                      </c:pt>
                      <c:pt idx="635" formatCode="0.0">
                        <c:v>64.500000000000028</c:v>
                      </c:pt>
                      <c:pt idx="636" formatCode="0.0">
                        <c:v>64.600000000000023</c:v>
                      </c:pt>
                      <c:pt idx="637" formatCode="0.0">
                        <c:v>64.700000000000017</c:v>
                      </c:pt>
                      <c:pt idx="638" formatCode="0.0">
                        <c:v>64.800000000000011</c:v>
                      </c:pt>
                      <c:pt idx="639" formatCode="0.0">
                        <c:v>64.900000000000006</c:v>
                      </c:pt>
                      <c:pt idx="640" formatCode="0.0">
                        <c:v>65</c:v>
                      </c:pt>
                      <c:pt idx="641" formatCode="0.0">
                        <c:v>65.099999999999994</c:v>
                      </c:pt>
                      <c:pt idx="642" formatCode="0.0">
                        <c:v>65.199999999999989</c:v>
                      </c:pt>
                      <c:pt idx="643" formatCode="0.0">
                        <c:v>65.299999999999983</c:v>
                      </c:pt>
                      <c:pt idx="644" formatCode="0.0">
                        <c:v>65.399999999999977</c:v>
                      </c:pt>
                      <c:pt idx="645" formatCode="0.0">
                        <c:v>65.499999999999972</c:v>
                      </c:pt>
                      <c:pt idx="646" formatCode="0.0">
                        <c:v>65.599999999999966</c:v>
                      </c:pt>
                      <c:pt idx="647" formatCode="0.0">
                        <c:v>65.69999999999996</c:v>
                      </c:pt>
                      <c:pt idx="648" formatCode="0.0">
                        <c:v>65.799999999999955</c:v>
                      </c:pt>
                      <c:pt idx="649" formatCode="0.0">
                        <c:v>65.899999999999949</c:v>
                      </c:pt>
                      <c:pt idx="650" formatCode="0.0">
                        <c:v>65.999999999999943</c:v>
                      </c:pt>
                      <c:pt idx="651" formatCode="0.0">
                        <c:v>66.099999999999937</c:v>
                      </c:pt>
                      <c:pt idx="652" formatCode="0.0">
                        <c:v>66.199999999999932</c:v>
                      </c:pt>
                      <c:pt idx="653" formatCode="0.0">
                        <c:v>66.299999999999926</c:v>
                      </c:pt>
                      <c:pt idx="654" formatCode="0.0">
                        <c:v>66.39999999999992</c:v>
                      </c:pt>
                      <c:pt idx="655" formatCode="0.0">
                        <c:v>66.499999999999915</c:v>
                      </c:pt>
                      <c:pt idx="656" formatCode="0.0">
                        <c:v>66.599999999999909</c:v>
                      </c:pt>
                      <c:pt idx="657" formatCode="0.0">
                        <c:v>66.699999999999903</c:v>
                      </c:pt>
                      <c:pt idx="658" formatCode="0.0">
                        <c:v>66.799999999999898</c:v>
                      </c:pt>
                      <c:pt idx="659" formatCode="0.0">
                        <c:v>66.899999999999892</c:v>
                      </c:pt>
                      <c:pt idx="660" formatCode="0.0">
                        <c:v>66.999999999999886</c:v>
                      </c:pt>
                      <c:pt idx="661" formatCode="0.0">
                        <c:v>67.099999999999881</c:v>
                      </c:pt>
                      <c:pt idx="662" formatCode="0.0">
                        <c:v>67.199999999999875</c:v>
                      </c:pt>
                      <c:pt idx="663" formatCode="0.0">
                        <c:v>67.299999999999869</c:v>
                      </c:pt>
                      <c:pt idx="664" formatCode="0.0">
                        <c:v>67.399999999999864</c:v>
                      </c:pt>
                      <c:pt idx="665" formatCode="0.0">
                        <c:v>67.499999999999858</c:v>
                      </c:pt>
                      <c:pt idx="666" formatCode="0.0">
                        <c:v>67.599999999999852</c:v>
                      </c:pt>
                      <c:pt idx="667" formatCode="0.0">
                        <c:v>67.699999999999847</c:v>
                      </c:pt>
                      <c:pt idx="668" formatCode="0.0">
                        <c:v>67.799999999999841</c:v>
                      </c:pt>
                      <c:pt idx="669" formatCode="0.0">
                        <c:v>67.899999999999835</c:v>
                      </c:pt>
                      <c:pt idx="670" formatCode="0.0">
                        <c:v>67.999999999999829</c:v>
                      </c:pt>
                      <c:pt idx="671" formatCode="0.0">
                        <c:v>68.099999999999824</c:v>
                      </c:pt>
                      <c:pt idx="672" formatCode="0.0">
                        <c:v>68.199999999999818</c:v>
                      </c:pt>
                      <c:pt idx="673" formatCode="0.0">
                        <c:v>68.299999999999812</c:v>
                      </c:pt>
                      <c:pt idx="674" formatCode="0.0">
                        <c:v>68.399999999999807</c:v>
                      </c:pt>
                      <c:pt idx="675" formatCode="0.0">
                        <c:v>68.499999999999801</c:v>
                      </c:pt>
                      <c:pt idx="676" formatCode="0.0">
                        <c:v>68.599999999999795</c:v>
                      </c:pt>
                      <c:pt idx="677" formatCode="0.0">
                        <c:v>68.69999999999979</c:v>
                      </c:pt>
                      <c:pt idx="678" formatCode="0.0">
                        <c:v>68.799999999999784</c:v>
                      </c:pt>
                      <c:pt idx="679" formatCode="0.0">
                        <c:v>68.899999999999778</c:v>
                      </c:pt>
                      <c:pt idx="680" formatCode="0.0">
                        <c:v>68.999999999999773</c:v>
                      </c:pt>
                      <c:pt idx="681" formatCode="0.0">
                        <c:v>69.099999999999767</c:v>
                      </c:pt>
                      <c:pt idx="682" formatCode="0.0">
                        <c:v>69.199999999999761</c:v>
                      </c:pt>
                      <c:pt idx="683" formatCode="0.0">
                        <c:v>69.299999999999756</c:v>
                      </c:pt>
                      <c:pt idx="684" formatCode="0.0">
                        <c:v>69.39999999999975</c:v>
                      </c:pt>
                      <c:pt idx="685" formatCode="0.0">
                        <c:v>69.499999999999744</c:v>
                      </c:pt>
                      <c:pt idx="686" formatCode="0.0">
                        <c:v>69.599999999999739</c:v>
                      </c:pt>
                      <c:pt idx="687" formatCode="0.0">
                        <c:v>69.699999999999733</c:v>
                      </c:pt>
                      <c:pt idx="688" formatCode="0.0">
                        <c:v>69.799999999999727</c:v>
                      </c:pt>
                      <c:pt idx="689" formatCode="0.0">
                        <c:v>69.899999999999721</c:v>
                      </c:pt>
                      <c:pt idx="690" formatCode="0.0">
                        <c:v>69.999999999999716</c:v>
                      </c:pt>
                      <c:pt idx="691" formatCode="0.0">
                        <c:v>70.09999999999971</c:v>
                      </c:pt>
                      <c:pt idx="692" formatCode="0.0">
                        <c:v>70.199999999999704</c:v>
                      </c:pt>
                      <c:pt idx="693" formatCode="0.0">
                        <c:v>70.299999999999699</c:v>
                      </c:pt>
                      <c:pt idx="694" formatCode="0.0">
                        <c:v>70.399999999999693</c:v>
                      </c:pt>
                      <c:pt idx="695" formatCode="0.0">
                        <c:v>70.499999999999687</c:v>
                      </c:pt>
                      <c:pt idx="696" formatCode="0.0">
                        <c:v>70.599999999999682</c:v>
                      </c:pt>
                      <c:pt idx="697" formatCode="0.0">
                        <c:v>70.699999999999676</c:v>
                      </c:pt>
                      <c:pt idx="698" formatCode="0.0">
                        <c:v>70.79999999999967</c:v>
                      </c:pt>
                      <c:pt idx="699" formatCode="0.0">
                        <c:v>70.899999999999665</c:v>
                      </c:pt>
                      <c:pt idx="700" formatCode="0.0">
                        <c:v>70.999999999999659</c:v>
                      </c:pt>
                      <c:pt idx="701" formatCode="0.0">
                        <c:v>71.099999999999653</c:v>
                      </c:pt>
                      <c:pt idx="702" formatCode="0.0">
                        <c:v>71.199999999999648</c:v>
                      </c:pt>
                      <c:pt idx="703" formatCode="0.0">
                        <c:v>71.299999999999642</c:v>
                      </c:pt>
                      <c:pt idx="704" formatCode="0.0">
                        <c:v>71.399999999999636</c:v>
                      </c:pt>
                      <c:pt idx="705" formatCode="0.0">
                        <c:v>71.499999999999631</c:v>
                      </c:pt>
                      <c:pt idx="706" formatCode="0.0">
                        <c:v>71.599999999999625</c:v>
                      </c:pt>
                      <c:pt idx="707" formatCode="0.0">
                        <c:v>71.699999999999619</c:v>
                      </c:pt>
                      <c:pt idx="708" formatCode="0.0">
                        <c:v>71.799999999999613</c:v>
                      </c:pt>
                      <c:pt idx="709" formatCode="0.0">
                        <c:v>71.899999999999608</c:v>
                      </c:pt>
                      <c:pt idx="710" formatCode="0.0">
                        <c:v>71.999999999999602</c:v>
                      </c:pt>
                      <c:pt idx="711" formatCode="0.0">
                        <c:v>72.099999999999596</c:v>
                      </c:pt>
                      <c:pt idx="712" formatCode="0.0">
                        <c:v>72.199999999999591</c:v>
                      </c:pt>
                      <c:pt idx="713" formatCode="0.0">
                        <c:v>72.299999999999585</c:v>
                      </c:pt>
                      <c:pt idx="714" formatCode="0.0">
                        <c:v>72.399999999999579</c:v>
                      </c:pt>
                      <c:pt idx="715" formatCode="0.0">
                        <c:v>72.499999999999574</c:v>
                      </c:pt>
                      <c:pt idx="716" formatCode="0.0">
                        <c:v>72.599999999999568</c:v>
                      </c:pt>
                      <c:pt idx="717" formatCode="0.0">
                        <c:v>72.699999999999562</c:v>
                      </c:pt>
                      <c:pt idx="718" formatCode="0.0">
                        <c:v>72.799999999999557</c:v>
                      </c:pt>
                      <c:pt idx="719" formatCode="0.0">
                        <c:v>72.899999999999551</c:v>
                      </c:pt>
                      <c:pt idx="720" formatCode="0.0">
                        <c:v>72.999999999999545</c:v>
                      </c:pt>
                      <c:pt idx="721" formatCode="0.0">
                        <c:v>73.09999999999954</c:v>
                      </c:pt>
                      <c:pt idx="722" formatCode="0.0">
                        <c:v>73.199999999999534</c:v>
                      </c:pt>
                      <c:pt idx="723" formatCode="0.0">
                        <c:v>73.299999999999528</c:v>
                      </c:pt>
                      <c:pt idx="724" formatCode="0.0">
                        <c:v>73.399999999999523</c:v>
                      </c:pt>
                      <c:pt idx="725" formatCode="0.0">
                        <c:v>73.499999999999517</c:v>
                      </c:pt>
                      <c:pt idx="726" formatCode="0.0">
                        <c:v>73.599999999999511</c:v>
                      </c:pt>
                      <c:pt idx="727" formatCode="0.0">
                        <c:v>73.699999999999505</c:v>
                      </c:pt>
                      <c:pt idx="728" formatCode="0.0">
                        <c:v>73.7999999999995</c:v>
                      </c:pt>
                      <c:pt idx="729" formatCode="0.0">
                        <c:v>73.899999999999494</c:v>
                      </c:pt>
                      <c:pt idx="730" formatCode="0.0">
                        <c:v>73.999999999999488</c:v>
                      </c:pt>
                      <c:pt idx="731" formatCode="0.0">
                        <c:v>74.099999999999483</c:v>
                      </c:pt>
                      <c:pt idx="732" formatCode="0.0">
                        <c:v>74.199999999999477</c:v>
                      </c:pt>
                      <c:pt idx="733" formatCode="0.0">
                        <c:v>74.299999999999471</c:v>
                      </c:pt>
                      <c:pt idx="734" formatCode="0.0">
                        <c:v>74.399999999999466</c:v>
                      </c:pt>
                      <c:pt idx="735" formatCode="0.0">
                        <c:v>74.49999999999946</c:v>
                      </c:pt>
                      <c:pt idx="736" formatCode="0.0">
                        <c:v>74.599999999999454</c:v>
                      </c:pt>
                      <c:pt idx="737" formatCode="0.0">
                        <c:v>74.699999999999449</c:v>
                      </c:pt>
                      <c:pt idx="738" formatCode="0.0">
                        <c:v>74.799999999999443</c:v>
                      </c:pt>
                      <c:pt idx="739" formatCode="0.0">
                        <c:v>74.899999999999437</c:v>
                      </c:pt>
                      <c:pt idx="740" formatCode="0.0">
                        <c:v>74.999999999999432</c:v>
                      </c:pt>
                      <c:pt idx="741" formatCode="0.0">
                        <c:v>75.099999999999426</c:v>
                      </c:pt>
                      <c:pt idx="742" formatCode="0.0">
                        <c:v>75.19999999999942</c:v>
                      </c:pt>
                      <c:pt idx="743" formatCode="0.0">
                        <c:v>75.299999999999415</c:v>
                      </c:pt>
                      <c:pt idx="744" formatCode="0.0">
                        <c:v>75.399999999999409</c:v>
                      </c:pt>
                      <c:pt idx="745" formatCode="0.0">
                        <c:v>75.499999999999403</c:v>
                      </c:pt>
                      <c:pt idx="746" formatCode="0.0">
                        <c:v>75.599999999999397</c:v>
                      </c:pt>
                      <c:pt idx="747" formatCode="0.0">
                        <c:v>75.699999999999392</c:v>
                      </c:pt>
                      <c:pt idx="748" formatCode="0.0">
                        <c:v>75.799999999999386</c:v>
                      </c:pt>
                      <c:pt idx="749" formatCode="0.0">
                        <c:v>75.89999999999938</c:v>
                      </c:pt>
                      <c:pt idx="750" formatCode="0.0">
                        <c:v>75.999999999999375</c:v>
                      </c:pt>
                      <c:pt idx="751" formatCode="0.0">
                        <c:v>76.099999999999369</c:v>
                      </c:pt>
                      <c:pt idx="752" formatCode="0.0">
                        <c:v>76.199999999999363</c:v>
                      </c:pt>
                      <c:pt idx="753" formatCode="0.0">
                        <c:v>76.299999999999358</c:v>
                      </c:pt>
                      <c:pt idx="754" formatCode="0.0">
                        <c:v>76.399999999999352</c:v>
                      </c:pt>
                      <c:pt idx="755" formatCode="0.0">
                        <c:v>76.499999999999346</c:v>
                      </c:pt>
                      <c:pt idx="756" formatCode="0.0">
                        <c:v>76.599999999999341</c:v>
                      </c:pt>
                      <c:pt idx="757" formatCode="0.0">
                        <c:v>76.699999999999335</c:v>
                      </c:pt>
                      <c:pt idx="758" formatCode="0.0">
                        <c:v>76.799999999999329</c:v>
                      </c:pt>
                      <c:pt idx="759" formatCode="0.0">
                        <c:v>76.899999999999324</c:v>
                      </c:pt>
                      <c:pt idx="760" formatCode="0.0">
                        <c:v>76.999999999999318</c:v>
                      </c:pt>
                      <c:pt idx="761" formatCode="0.0">
                        <c:v>77.099999999999312</c:v>
                      </c:pt>
                      <c:pt idx="762" formatCode="0.0">
                        <c:v>77.199999999999307</c:v>
                      </c:pt>
                      <c:pt idx="763" formatCode="0.0">
                        <c:v>77.299999999999301</c:v>
                      </c:pt>
                      <c:pt idx="764" formatCode="0.0">
                        <c:v>77.399999999999295</c:v>
                      </c:pt>
                      <c:pt idx="765" formatCode="0.0">
                        <c:v>77.499999999999289</c:v>
                      </c:pt>
                      <c:pt idx="766" formatCode="0.0">
                        <c:v>77.599999999999284</c:v>
                      </c:pt>
                      <c:pt idx="767" formatCode="0.0">
                        <c:v>77.699999999999278</c:v>
                      </c:pt>
                      <c:pt idx="768" formatCode="0.0">
                        <c:v>77.799999999999272</c:v>
                      </c:pt>
                      <c:pt idx="769" formatCode="0.0">
                        <c:v>77.899999999999267</c:v>
                      </c:pt>
                      <c:pt idx="770" formatCode="0.0">
                        <c:v>77.999999999999261</c:v>
                      </c:pt>
                      <c:pt idx="771" formatCode="0.0">
                        <c:v>78.099999999999255</c:v>
                      </c:pt>
                      <c:pt idx="772" formatCode="0.0">
                        <c:v>78.19999999999925</c:v>
                      </c:pt>
                      <c:pt idx="773" formatCode="0.0">
                        <c:v>78.299999999999244</c:v>
                      </c:pt>
                      <c:pt idx="774" formatCode="0.0">
                        <c:v>78.399999999999238</c:v>
                      </c:pt>
                      <c:pt idx="775" formatCode="0.0">
                        <c:v>78.499999999999233</c:v>
                      </c:pt>
                      <c:pt idx="776" formatCode="0.0">
                        <c:v>78.599999999999227</c:v>
                      </c:pt>
                      <c:pt idx="777" formatCode="0.0">
                        <c:v>78.699999999999221</c:v>
                      </c:pt>
                      <c:pt idx="778" formatCode="0.0">
                        <c:v>78.799999999999216</c:v>
                      </c:pt>
                      <c:pt idx="779" formatCode="0.0">
                        <c:v>78.89999999999921</c:v>
                      </c:pt>
                      <c:pt idx="780" formatCode="0.0">
                        <c:v>78.999999999999204</c:v>
                      </c:pt>
                      <c:pt idx="781" formatCode="0.0">
                        <c:v>79.099999999999199</c:v>
                      </c:pt>
                      <c:pt idx="782" formatCode="0.0">
                        <c:v>79.199999999999193</c:v>
                      </c:pt>
                      <c:pt idx="783" formatCode="0.0">
                        <c:v>79.299999999999187</c:v>
                      </c:pt>
                      <c:pt idx="784" formatCode="0.0">
                        <c:v>79.399999999999181</c:v>
                      </c:pt>
                      <c:pt idx="785" formatCode="0.0">
                        <c:v>79.499999999999176</c:v>
                      </c:pt>
                      <c:pt idx="786" formatCode="0.0">
                        <c:v>79.59999999999917</c:v>
                      </c:pt>
                      <c:pt idx="787" formatCode="0.0">
                        <c:v>79.699999999999164</c:v>
                      </c:pt>
                      <c:pt idx="788" formatCode="0.0">
                        <c:v>79.799999999999159</c:v>
                      </c:pt>
                      <c:pt idx="789" formatCode="0.0">
                        <c:v>79.899999999999153</c:v>
                      </c:pt>
                      <c:pt idx="790" formatCode="0.0">
                        <c:v>79.999999999999147</c:v>
                      </c:pt>
                      <c:pt idx="791" formatCode="0.0">
                        <c:v>80.099999999999142</c:v>
                      </c:pt>
                      <c:pt idx="792" formatCode="0.0">
                        <c:v>80.199999999999136</c:v>
                      </c:pt>
                      <c:pt idx="793" formatCode="0.0">
                        <c:v>80.29999999999913</c:v>
                      </c:pt>
                      <c:pt idx="794" formatCode="0.0">
                        <c:v>80.399999999999125</c:v>
                      </c:pt>
                      <c:pt idx="795" formatCode="0.0">
                        <c:v>80.499999999999119</c:v>
                      </c:pt>
                      <c:pt idx="796" formatCode="0.0">
                        <c:v>80.599999999999113</c:v>
                      </c:pt>
                      <c:pt idx="797" formatCode="0.0">
                        <c:v>80.699999999999108</c:v>
                      </c:pt>
                      <c:pt idx="798" formatCode="0.0">
                        <c:v>80.799999999999102</c:v>
                      </c:pt>
                      <c:pt idx="799" formatCode="0.0">
                        <c:v>80.899999999999096</c:v>
                      </c:pt>
                      <c:pt idx="800" formatCode="0.0">
                        <c:v>80.999999999999091</c:v>
                      </c:pt>
                      <c:pt idx="801" formatCode="0.0">
                        <c:v>81.099999999999085</c:v>
                      </c:pt>
                      <c:pt idx="802" formatCode="0.0">
                        <c:v>81.199999999999079</c:v>
                      </c:pt>
                      <c:pt idx="803" formatCode="0.0">
                        <c:v>81.299999999999073</c:v>
                      </c:pt>
                      <c:pt idx="804" formatCode="0.0">
                        <c:v>81.399999999999068</c:v>
                      </c:pt>
                      <c:pt idx="805" formatCode="0.0">
                        <c:v>81.499999999999062</c:v>
                      </c:pt>
                      <c:pt idx="806" formatCode="0.0">
                        <c:v>81.599999999999056</c:v>
                      </c:pt>
                      <c:pt idx="807" formatCode="0.0">
                        <c:v>81.699999999999051</c:v>
                      </c:pt>
                      <c:pt idx="808" formatCode="0.0">
                        <c:v>81.799999999999045</c:v>
                      </c:pt>
                      <c:pt idx="809" formatCode="0.0">
                        <c:v>81.899999999999039</c:v>
                      </c:pt>
                      <c:pt idx="810" formatCode="0.0">
                        <c:v>81.999999999999034</c:v>
                      </c:pt>
                      <c:pt idx="811" formatCode="0.0">
                        <c:v>82.099999999999028</c:v>
                      </c:pt>
                      <c:pt idx="812" formatCode="0.0">
                        <c:v>82.199999999999022</c:v>
                      </c:pt>
                      <c:pt idx="813" formatCode="0.0">
                        <c:v>82.299999999999017</c:v>
                      </c:pt>
                      <c:pt idx="814" formatCode="0.0">
                        <c:v>82.399999999999011</c:v>
                      </c:pt>
                      <c:pt idx="815" formatCode="0.0">
                        <c:v>82.499999999999005</c:v>
                      </c:pt>
                      <c:pt idx="816" formatCode="0.0">
                        <c:v>82.599999999999</c:v>
                      </c:pt>
                      <c:pt idx="817" formatCode="0.0">
                        <c:v>82.699999999998994</c:v>
                      </c:pt>
                      <c:pt idx="818" formatCode="0.0">
                        <c:v>82.799999999998988</c:v>
                      </c:pt>
                      <c:pt idx="819" formatCode="0.0">
                        <c:v>82.899999999998983</c:v>
                      </c:pt>
                      <c:pt idx="820" formatCode="0.0">
                        <c:v>82.999999999998977</c:v>
                      </c:pt>
                      <c:pt idx="821" formatCode="0.0">
                        <c:v>83.099999999998971</c:v>
                      </c:pt>
                      <c:pt idx="822" formatCode="0.0">
                        <c:v>83.199999999998965</c:v>
                      </c:pt>
                      <c:pt idx="823" formatCode="0.0">
                        <c:v>83.29999999999896</c:v>
                      </c:pt>
                      <c:pt idx="824" formatCode="0.0">
                        <c:v>83.399999999998954</c:v>
                      </c:pt>
                      <c:pt idx="825" formatCode="0.0">
                        <c:v>83.499999999998948</c:v>
                      </c:pt>
                      <c:pt idx="826" formatCode="0.0">
                        <c:v>83.599999999998943</c:v>
                      </c:pt>
                      <c:pt idx="827" formatCode="0.0">
                        <c:v>83.699999999998937</c:v>
                      </c:pt>
                      <c:pt idx="828" formatCode="0.0">
                        <c:v>83.799999999998931</c:v>
                      </c:pt>
                      <c:pt idx="829" formatCode="0.0">
                        <c:v>83.899999999998926</c:v>
                      </c:pt>
                      <c:pt idx="830" formatCode="0.0">
                        <c:v>83.99999999999892</c:v>
                      </c:pt>
                      <c:pt idx="831" formatCode="0.0">
                        <c:v>84.099999999998914</c:v>
                      </c:pt>
                      <c:pt idx="832" formatCode="0.0">
                        <c:v>84.199999999998909</c:v>
                      </c:pt>
                      <c:pt idx="833" formatCode="0.0">
                        <c:v>84.299999999998903</c:v>
                      </c:pt>
                      <c:pt idx="834" formatCode="0.0">
                        <c:v>84.399999999998897</c:v>
                      </c:pt>
                      <c:pt idx="835" formatCode="0.0">
                        <c:v>84.499999999998892</c:v>
                      </c:pt>
                      <c:pt idx="836" formatCode="0.0">
                        <c:v>84.599999999998886</c:v>
                      </c:pt>
                      <c:pt idx="837" formatCode="0.0">
                        <c:v>84.69999999999888</c:v>
                      </c:pt>
                      <c:pt idx="838" formatCode="0.0">
                        <c:v>84.799999999998875</c:v>
                      </c:pt>
                      <c:pt idx="839" formatCode="0.0">
                        <c:v>84.899999999998869</c:v>
                      </c:pt>
                      <c:pt idx="840" formatCode="0.0">
                        <c:v>84.999999999998863</c:v>
                      </c:pt>
                      <c:pt idx="841" formatCode="0.0">
                        <c:v>85.099999999998857</c:v>
                      </c:pt>
                      <c:pt idx="842" formatCode="0.0">
                        <c:v>85.199999999998852</c:v>
                      </c:pt>
                      <c:pt idx="843" formatCode="0.0">
                        <c:v>85.299999999998846</c:v>
                      </c:pt>
                      <c:pt idx="844" formatCode="0.0">
                        <c:v>85.39999999999884</c:v>
                      </c:pt>
                      <c:pt idx="845" formatCode="0.0">
                        <c:v>85.499999999998835</c:v>
                      </c:pt>
                      <c:pt idx="846" formatCode="0.0">
                        <c:v>85.599999999998829</c:v>
                      </c:pt>
                      <c:pt idx="847" formatCode="0.0">
                        <c:v>85.699999999998823</c:v>
                      </c:pt>
                      <c:pt idx="848" formatCode="0.0">
                        <c:v>85.799999999998818</c:v>
                      </c:pt>
                      <c:pt idx="849" formatCode="0.0">
                        <c:v>85.899999999998812</c:v>
                      </c:pt>
                      <c:pt idx="850" formatCode="0.0">
                        <c:v>85.999999999998806</c:v>
                      </c:pt>
                      <c:pt idx="851" formatCode="0.0">
                        <c:v>86.099999999998801</c:v>
                      </c:pt>
                      <c:pt idx="852" formatCode="0.0">
                        <c:v>86.199999999998795</c:v>
                      </c:pt>
                      <c:pt idx="853" formatCode="0.0">
                        <c:v>86.299999999998789</c:v>
                      </c:pt>
                      <c:pt idx="854" formatCode="0.0">
                        <c:v>86.399999999998784</c:v>
                      </c:pt>
                      <c:pt idx="855" formatCode="0.0">
                        <c:v>86.499999999998778</c:v>
                      </c:pt>
                      <c:pt idx="856" formatCode="0.0">
                        <c:v>86.599999999998772</c:v>
                      </c:pt>
                      <c:pt idx="857" formatCode="0.0">
                        <c:v>86.699999999998766</c:v>
                      </c:pt>
                      <c:pt idx="858" formatCode="0.0">
                        <c:v>86.799999999998761</c:v>
                      </c:pt>
                      <c:pt idx="859" formatCode="0.0">
                        <c:v>86.899999999998755</c:v>
                      </c:pt>
                      <c:pt idx="860" formatCode="0.0">
                        <c:v>86.999999999998749</c:v>
                      </c:pt>
                      <c:pt idx="861" formatCode="0.0">
                        <c:v>87.099999999998744</c:v>
                      </c:pt>
                      <c:pt idx="862" formatCode="0.0">
                        <c:v>87.199999999998738</c:v>
                      </c:pt>
                      <c:pt idx="863" formatCode="0.0">
                        <c:v>87.299999999998732</c:v>
                      </c:pt>
                      <c:pt idx="864" formatCode="0.0">
                        <c:v>87.399999999998727</c:v>
                      </c:pt>
                      <c:pt idx="865" formatCode="0.0">
                        <c:v>87.499999999998721</c:v>
                      </c:pt>
                      <c:pt idx="866" formatCode="0.0">
                        <c:v>87.599999999998715</c:v>
                      </c:pt>
                      <c:pt idx="867" formatCode="0.0">
                        <c:v>87.69999999999871</c:v>
                      </c:pt>
                      <c:pt idx="868" formatCode="0.0">
                        <c:v>87.799999999998704</c:v>
                      </c:pt>
                      <c:pt idx="869" formatCode="0.0">
                        <c:v>87.899999999998698</c:v>
                      </c:pt>
                      <c:pt idx="870" formatCode="0.0">
                        <c:v>87.999999999998693</c:v>
                      </c:pt>
                      <c:pt idx="871" formatCode="0.0">
                        <c:v>88.099999999998687</c:v>
                      </c:pt>
                      <c:pt idx="872" formatCode="0.0">
                        <c:v>88.199999999998681</c:v>
                      </c:pt>
                      <c:pt idx="873" formatCode="0.0">
                        <c:v>88.299999999998676</c:v>
                      </c:pt>
                      <c:pt idx="874" formatCode="0.0">
                        <c:v>88.39999999999867</c:v>
                      </c:pt>
                      <c:pt idx="875" formatCode="0.0">
                        <c:v>88.499999999998664</c:v>
                      </c:pt>
                      <c:pt idx="876" formatCode="0.0">
                        <c:v>88.599999999998658</c:v>
                      </c:pt>
                      <c:pt idx="877" formatCode="0.0">
                        <c:v>88.699999999998653</c:v>
                      </c:pt>
                      <c:pt idx="878" formatCode="0.0">
                        <c:v>88.799999999998647</c:v>
                      </c:pt>
                      <c:pt idx="879" formatCode="0.0">
                        <c:v>88.899999999998641</c:v>
                      </c:pt>
                      <c:pt idx="880" formatCode="0.0">
                        <c:v>88.999999999998636</c:v>
                      </c:pt>
                      <c:pt idx="881" formatCode="0.0">
                        <c:v>89.09999999999863</c:v>
                      </c:pt>
                      <c:pt idx="882" formatCode="0.0">
                        <c:v>89.199999999998624</c:v>
                      </c:pt>
                      <c:pt idx="883" formatCode="0.0">
                        <c:v>89.299999999998619</c:v>
                      </c:pt>
                      <c:pt idx="884" formatCode="0.0">
                        <c:v>89.399999999998613</c:v>
                      </c:pt>
                      <c:pt idx="885" formatCode="0.0">
                        <c:v>89.499999999998607</c:v>
                      </c:pt>
                      <c:pt idx="886" formatCode="0.0">
                        <c:v>89.599999999998602</c:v>
                      </c:pt>
                      <c:pt idx="887" formatCode="0.0">
                        <c:v>89.699999999998596</c:v>
                      </c:pt>
                      <c:pt idx="888" formatCode="0.0">
                        <c:v>89.79999999999859</c:v>
                      </c:pt>
                      <c:pt idx="889" formatCode="0.0">
                        <c:v>89.899999999998585</c:v>
                      </c:pt>
                      <c:pt idx="890" formatCode="0.0">
                        <c:v>89.999999999998579</c:v>
                      </c:pt>
                      <c:pt idx="891" formatCode="0.0">
                        <c:v>90.099999999998573</c:v>
                      </c:pt>
                      <c:pt idx="892" formatCode="0.0">
                        <c:v>90.199999999998568</c:v>
                      </c:pt>
                      <c:pt idx="893" formatCode="0.0">
                        <c:v>90.299999999998562</c:v>
                      </c:pt>
                      <c:pt idx="894" formatCode="0.0">
                        <c:v>90.399999999998556</c:v>
                      </c:pt>
                      <c:pt idx="895" formatCode="0.0">
                        <c:v>90.49999999999855</c:v>
                      </c:pt>
                      <c:pt idx="896" formatCode="0.0">
                        <c:v>90.599999999998545</c:v>
                      </c:pt>
                      <c:pt idx="897" formatCode="0.0">
                        <c:v>90.699999999998539</c:v>
                      </c:pt>
                      <c:pt idx="898" formatCode="0.0">
                        <c:v>90.799999999998533</c:v>
                      </c:pt>
                      <c:pt idx="899" formatCode="0.0">
                        <c:v>90.899999999998528</c:v>
                      </c:pt>
                      <c:pt idx="900" formatCode="0.0">
                        <c:v>90.999999999998522</c:v>
                      </c:pt>
                      <c:pt idx="901" formatCode="0.0">
                        <c:v>91.099999999998516</c:v>
                      </c:pt>
                      <c:pt idx="902" formatCode="0.0">
                        <c:v>91.199999999998511</c:v>
                      </c:pt>
                      <c:pt idx="903" formatCode="0.0">
                        <c:v>91.299999999998505</c:v>
                      </c:pt>
                      <c:pt idx="904" formatCode="0.0">
                        <c:v>91.399999999998499</c:v>
                      </c:pt>
                      <c:pt idx="905" formatCode="0.0">
                        <c:v>91.499999999998494</c:v>
                      </c:pt>
                      <c:pt idx="906" formatCode="0.0">
                        <c:v>91.599999999998488</c:v>
                      </c:pt>
                      <c:pt idx="907" formatCode="0.0">
                        <c:v>91.699999999998482</c:v>
                      </c:pt>
                      <c:pt idx="908" formatCode="0.0">
                        <c:v>91.799999999998477</c:v>
                      </c:pt>
                      <c:pt idx="909" formatCode="0.0">
                        <c:v>91.899999999998471</c:v>
                      </c:pt>
                      <c:pt idx="910" formatCode="0.0">
                        <c:v>91.999999999998465</c:v>
                      </c:pt>
                      <c:pt idx="911" formatCode="0.0">
                        <c:v>92.09999999999846</c:v>
                      </c:pt>
                      <c:pt idx="912" formatCode="0.0">
                        <c:v>92.199999999998454</c:v>
                      </c:pt>
                      <c:pt idx="913" formatCode="0.0">
                        <c:v>92.299999999998448</c:v>
                      </c:pt>
                      <c:pt idx="914" formatCode="0.0">
                        <c:v>92.399999999998442</c:v>
                      </c:pt>
                      <c:pt idx="915" formatCode="0.0">
                        <c:v>92.499999999998437</c:v>
                      </c:pt>
                      <c:pt idx="916" formatCode="0.0">
                        <c:v>92.599999999998431</c:v>
                      </c:pt>
                      <c:pt idx="917" formatCode="0.0">
                        <c:v>92.699999999998425</c:v>
                      </c:pt>
                      <c:pt idx="918" formatCode="0.0">
                        <c:v>92.79999999999842</c:v>
                      </c:pt>
                      <c:pt idx="919" formatCode="0.0">
                        <c:v>92.899999999998414</c:v>
                      </c:pt>
                      <c:pt idx="920" formatCode="0.0">
                        <c:v>92.999999999998408</c:v>
                      </c:pt>
                      <c:pt idx="921" formatCode="0.0">
                        <c:v>93.099999999998403</c:v>
                      </c:pt>
                      <c:pt idx="922" formatCode="0.0">
                        <c:v>93.199999999998397</c:v>
                      </c:pt>
                      <c:pt idx="923" formatCode="0.0">
                        <c:v>93.299999999998391</c:v>
                      </c:pt>
                      <c:pt idx="924" formatCode="0.0">
                        <c:v>93.399999999998386</c:v>
                      </c:pt>
                      <c:pt idx="925" formatCode="0.0">
                        <c:v>93.49999999999838</c:v>
                      </c:pt>
                      <c:pt idx="926" formatCode="0.0">
                        <c:v>93.599999999998374</c:v>
                      </c:pt>
                      <c:pt idx="927" formatCode="0.0">
                        <c:v>93.699999999998369</c:v>
                      </c:pt>
                      <c:pt idx="928" formatCode="0.0">
                        <c:v>93.799999999998363</c:v>
                      </c:pt>
                      <c:pt idx="929" formatCode="0.0">
                        <c:v>93.899999999998357</c:v>
                      </c:pt>
                      <c:pt idx="930" formatCode="0.0">
                        <c:v>93.999999999998352</c:v>
                      </c:pt>
                      <c:pt idx="931" formatCode="0.0">
                        <c:v>94.099999999998346</c:v>
                      </c:pt>
                      <c:pt idx="932" formatCode="0.0">
                        <c:v>94.19999999999834</c:v>
                      </c:pt>
                      <c:pt idx="933" formatCode="0.0">
                        <c:v>94.299999999998334</c:v>
                      </c:pt>
                      <c:pt idx="934" formatCode="0.0">
                        <c:v>94.399999999998329</c:v>
                      </c:pt>
                      <c:pt idx="935" formatCode="0.0">
                        <c:v>94.499999999998323</c:v>
                      </c:pt>
                      <c:pt idx="936" formatCode="0.0">
                        <c:v>94.599999999998317</c:v>
                      </c:pt>
                      <c:pt idx="937" formatCode="0.0">
                        <c:v>94.699999999998312</c:v>
                      </c:pt>
                      <c:pt idx="938" formatCode="0.0">
                        <c:v>94.799999999998306</c:v>
                      </c:pt>
                      <c:pt idx="939" formatCode="0.0">
                        <c:v>94.8999999999983</c:v>
                      </c:pt>
                      <c:pt idx="940" formatCode="0.0">
                        <c:v>94.999999999998295</c:v>
                      </c:pt>
                      <c:pt idx="941" formatCode="0.0">
                        <c:v>95.099999999998289</c:v>
                      </c:pt>
                      <c:pt idx="942" formatCode="0.0">
                        <c:v>95.199999999998283</c:v>
                      </c:pt>
                      <c:pt idx="943" formatCode="0.0">
                        <c:v>95.299999999998278</c:v>
                      </c:pt>
                      <c:pt idx="944" formatCode="0.0">
                        <c:v>95.399999999998272</c:v>
                      </c:pt>
                      <c:pt idx="945" formatCode="0.0">
                        <c:v>95.499999999998266</c:v>
                      </c:pt>
                      <c:pt idx="946" formatCode="0.0">
                        <c:v>95.599999999998261</c:v>
                      </c:pt>
                      <c:pt idx="947" formatCode="0.0">
                        <c:v>95.699999999998255</c:v>
                      </c:pt>
                      <c:pt idx="948" formatCode="0.0">
                        <c:v>95.799999999998249</c:v>
                      </c:pt>
                      <c:pt idx="949" formatCode="0.0">
                        <c:v>95.899999999998244</c:v>
                      </c:pt>
                      <c:pt idx="950" formatCode="0.0">
                        <c:v>95.999999999998238</c:v>
                      </c:pt>
                      <c:pt idx="951" formatCode="0.0">
                        <c:v>96.099999999998232</c:v>
                      </c:pt>
                      <c:pt idx="952" formatCode="0.0">
                        <c:v>96.199999999998226</c:v>
                      </c:pt>
                      <c:pt idx="953" formatCode="0.0">
                        <c:v>96.299999999998221</c:v>
                      </c:pt>
                      <c:pt idx="954" formatCode="0.0">
                        <c:v>96.399999999998215</c:v>
                      </c:pt>
                      <c:pt idx="955" formatCode="0.0">
                        <c:v>96.499999999998209</c:v>
                      </c:pt>
                      <c:pt idx="956" formatCode="0.0">
                        <c:v>96.599999999998204</c:v>
                      </c:pt>
                      <c:pt idx="957" formatCode="0.0">
                        <c:v>96.699999999998198</c:v>
                      </c:pt>
                      <c:pt idx="958" formatCode="0.0">
                        <c:v>96.799999999998192</c:v>
                      </c:pt>
                      <c:pt idx="959" formatCode="0.0">
                        <c:v>96.899999999998187</c:v>
                      </c:pt>
                      <c:pt idx="960" formatCode="0.0">
                        <c:v>96.999999999998181</c:v>
                      </c:pt>
                      <c:pt idx="961" formatCode="0.0">
                        <c:v>97.099999999998175</c:v>
                      </c:pt>
                      <c:pt idx="962" formatCode="0.0">
                        <c:v>97.19999999999817</c:v>
                      </c:pt>
                      <c:pt idx="963" formatCode="0.0">
                        <c:v>97.299999999998164</c:v>
                      </c:pt>
                      <c:pt idx="964" formatCode="0.0">
                        <c:v>97.399999999998158</c:v>
                      </c:pt>
                      <c:pt idx="965" formatCode="0.0">
                        <c:v>97.499999999998153</c:v>
                      </c:pt>
                      <c:pt idx="966" formatCode="0.0">
                        <c:v>97.599999999998147</c:v>
                      </c:pt>
                      <c:pt idx="967" formatCode="0.0">
                        <c:v>97.699999999998141</c:v>
                      </c:pt>
                      <c:pt idx="968" formatCode="0.0">
                        <c:v>97.799999999998136</c:v>
                      </c:pt>
                      <c:pt idx="969" formatCode="0.0">
                        <c:v>97.89999999999813</c:v>
                      </c:pt>
                      <c:pt idx="970" formatCode="0.0">
                        <c:v>97.999999999998124</c:v>
                      </c:pt>
                      <c:pt idx="971" formatCode="0.0">
                        <c:v>98.099999999998118</c:v>
                      </c:pt>
                      <c:pt idx="972" formatCode="0.0">
                        <c:v>98.199999999998113</c:v>
                      </c:pt>
                      <c:pt idx="973" formatCode="0.0">
                        <c:v>98.299999999998107</c:v>
                      </c:pt>
                      <c:pt idx="974" formatCode="0.0">
                        <c:v>98.399999999998101</c:v>
                      </c:pt>
                      <c:pt idx="975" formatCode="0.0">
                        <c:v>98.499999999998096</c:v>
                      </c:pt>
                      <c:pt idx="976" formatCode="0.0">
                        <c:v>98.59999999999809</c:v>
                      </c:pt>
                      <c:pt idx="977" formatCode="0.0">
                        <c:v>98.699999999998084</c:v>
                      </c:pt>
                      <c:pt idx="978" formatCode="0.0">
                        <c:v>98.799999999998079</c:v>
                      </c:pt>
                      <c:pt idx="979" formatCode="0.0">
                        <c:v>98.899999999998073</c:v>
                      </c:pt>
                      <c:pt idx="980" formatCode="0.0">
                        <c:v>98.999999999998067</c:v>
                      </c:pt>
                      <c:pt idx="981" formatCode="0.0">
                        <c:v>99.099999999998062</c:v>
                      </c:pt>
                      <c:pt idx="982" formatCode="0.0">
                        <c:v>99.199999999998056</c:v>
                      </c:pt>
                      <c:pt idx="983" formatCode="0.0">
                        <c:v>99.29999999999805</c:v>
                      </c:pt>
                      <c:pt idx="984" formatCode="0.0">
                        <c:v>99.399999999998045</c:v>
                      </c:pt>
                      <c:pt idx="985" formatCode="0.0">
                        <c:v>99.499999999998039</c:v>
                      </c:pt>
                      <c:pt idx="986" formatCode="0.0">
                        <c:v>99.599999999998033</c:v>
                      </c:pt>
                      <c:pt idx="987" formatCode="0.0">
                        <c:v>99.699999999998028</c:v>
                      </c:pt>
                      <c:pt idx="988" formatCode="0.0">
                        <c:v>99.799999999998022</c:v>
                      </c:pt>
                      <c:pt idx="989" formatCode="0.0">
                        <c:v>99.899999999998016</c:v>
                      </c:pt>
                      <c:pt idx="990" formatCode="0.0">
                        <c:v>99.99999999999801</c:v>
                      </c:pt>
                      <c:pt idx="991" formatCode="0.0">
                        <c:v>100.099999999998</c:v>
                      </c:pt>
                      <c:pt idx="992" formatCode="0.0">
                        <c:v>100.199999999998</c:v>
                      </c:pt>
                      <c:pt idx="993" formatCode="0.0">
                        <c:v>100.29999999999799</c:v>
                      </c:pt>
                      <c:pt idx="994" formatCode="0.0">
                        <c:v>100.39999999999799</c:v>
                      </c:pt>
                      <c:pt idx="995" formatCode="0.0">
                        <c:v>100.49999999999798</c:v>
                      </c:pt>
                      <c:pt idx="996" formatCode="0.0">
                        <c:v>100.59999999999798</c:v>
                      </c:pt>
                      <c:pt idx="997" formatCode="0.0">
                        <c:v>100.69999999999797</c:v>
                      </c:pt>
                      <c:pt idx="998" formatCode="0.0">
                        <c:v>100.79999999999797</c:v>
                      </c:pt>
                      <c:pt idx="999" formatCode="0.0">
                        <c:v>100.89999999999796</c:v>
                      </c:pt>
                      <c:pt idx="1000" formatCode="0.0">
                        <c:v>100.99999999999795</c:v>
                      </c:pt>
                      <c:pt idx="1001" formatCode="0.0">
                        <c:v>101.09999999999795</c:v>
                      </c:pt>
                      <c:pt idx="1002" formatCode="0.0">
                        <c:v>101.19999999999794</c:v>
                      </c:pt>
                      <c:pt idx="1003" formatCode="0.0">
                        <c:v>101.29999999999794</c:v>
                      </c:pt>
                      <c:pt idx="1004" formatCode="0.0">
                        <c:v>101.39999999999793</c:v>
                      </c:pt>
                      <c:pt idx="1005" formatCode="0.0">
                        <c:v>101.49999999999793</c:v>
                      </c:pt>
                      <c:pt idx="1006" formatCode="0.0">
                        <c:v>101.59999999999792</c:v>
                      </c:pt>
                      <c:pt idx="1007" formatCode="0.0">
                        <c:v>101.69999999999791</c:v>
                      </c:pt>
                      <c:pt idx="1008" formatCode="0.0">
                        <c:v>101.79999999999791</c:v>
                      </c:pt>
                      <c:pt idx="1009" formatCode="0.0">
                        <c:v>101.8999999999979</c:v>
                      </c:pt>
                      <c:pt idx="1010" formatCode="0.0">
                        <c:v>101.9999999999979</c:v>
                      </c:pt>
                      <c:pt idx="1011" formatCode="0.0">
                        <c:v>102.09999999999789</c:v>
                      </c:pt>
                      <c:pt idx="1012" formatCode="0.0">
                        <c:v>102.19999999999789</c:v>
                      </c:pt>
                      <c:pt idx="1013" formatCode="0.0">
                        <c:v>102.29999999999788</c:v>
                      </c:pt>
                      <c:pt idx="1014" formatCode="0.0">
                        <c:v>102.39999999999787</c:v>
                      </c:pt>
                      <c:pt idx="1015" formatCode="0.0">
                        <c:v>102.49999999999787</c:v>
                      </c:pt>
                      <c:pt idx="1016" formatCode="0.0">
                        <c:v>102.59999999999786</c:v>
                      </c:pt>
                      <c:pt idx="1017" formatCode="0.0">
                        <c:v>102.69999999999786</c:v>
                      </c:pt>
                      <c:pt idx="1018" formatCode="0.0">
                        <c:v>102.79999999999785</c:v>
                      </c:pt>
                      <c:pt idx="1019" formatCode="0.0">
                        <c:v>102.89999999999785</c:v>
                      </c:pt>
                      <c:pt idx="1020" formatCode="0.0">
                        <c:v>102.99999999999784</c:v>
                      </c:pt>
                      <c:pt idx="1021" formatCode="0.0">
                        <c:v>103.09999999999783</c:v>
                      </c:pt>
                      <c:pt idx="1022" formatCode="0.0">
                        <c:v>103.19999999999783</c:v>
                      </c:pt>
                      <c:pt idx="1023" formatCode="0.0">
                        <c:v>103.29999999999782</c:v>
                      </c:pt>
                      <c:pt idx="1024" formatCode="0.0">
                        <c:v>103.39999999999782</c:v>
                      </c:pt>
                      <c:pt idx="1025" formatCode="0.0">
                        <c:v>103.49999999999781</c:v>
                      </c:pt>
                      <c:pt idx="1026" formatCode="0.0">
                        <c:v>103.59999999999781</c:v>
                      </c:pt>
                      <c:pt idx="1027" formatCode="0.0">
                        <c:v>103.6999999999978</c:v>
                      </c:pt>
                      <c:pt idx="1028" formatCode="0.0">
                        <c:v>103.79999999999779</c:v>
                      </c:pt>
                      <c:pt idx="1029" formatCode="0.0">
                        <c:v>103.89999999999779</c:v>
                      </c:pt>
                      <c:pt idx="1030" formatCode="0.0">
                        <c:v>103.99999999999778</c:v>
                      </c:pt>
                      <c:pt idx="1031" formatCode="0.0">
                        <c:v>104.09999999999778</c:v>
                      </c:pt>
                      <c:pt idx="1032" formatCode="0.0">
                        <c:v>104.19999999999777</c:v>
                      </c:pt>
                      <c:pt idx="1033" formatCode="0.0">
                        <c:v>104.29999999999777</c:v>
                      </c:pt>
                      <c:pt idx="1034" formatCode="0.0">
                        <c:v>104.39999999999776</c:v>
                      </c:pt>
                      <c:pt idx="1035" formatCode="0.0">
                        <c:v>104.49999999999775</c:v>
                      </c:pt>
                      <c:pt idx="1036" formatCode="0.0">
                        <c:v>104.59999999999775</c:v>
                      </c:pt>
                      <c:pt idx="1037" formatCode="0.0">
                        <c:v>104.69999999999774</c:v>
                      </c:pt>
                      <c:pt idx="1038" formatCode="0.0">
                        <c:v>104.79999999999774</c:v>
                      </c:pt>
                      <c:pt idx="1039" formatCode="0.0">
                        <c:v>104.89999999999773</c:v>
                      </c:pt>
                      <c:pt idx="1040" formatCode="0.0">
                        <c:v>104.99999999999773</c:v>
                      </c:pt>
                      <c:pt idx="1041" formatCode="0.0">
                        <c:v>105.09999999999772</c:v>
                      </c:pt>
                      <c:pt idx="1042" formatCode="0.0">
                        <c:v>105.19999999999771</c:v>
                      </c:pt>
                      <c:pt idx="1043" formatCode="0.0">
                        <c:v>105.29999999999771</c:v>
                      </c:pt>
                      <c:pt idx="1044" formatCode="0.0">
                        <c:v>105.3999999999977</c:v>
                      </c:pt>
                      <c:pt idx="1045" formatCode="0.0">
                        <c:v>105.4999999999977</c:v>
                      </c:pt>
                      <c:pt idx="1046" formatCode="0.0">
                        <c:v>105.59999999999769</c:v>
                      </c:pt>
                      <c:pt idx="1047" formatCode="0.0">
                        <c:v>105.69999999999769</c:v>
                      </c:pt>
                      <c:pt idx="1048" formatCode="0.0">
                        <c:v>105.79999999999768</c:v>
                      </c:pt>
                      <c:pt idx="1049" formatCode="0.0">
                        <c:v>105.89999999999768</c:v>
                      </c:pt>
                      <c:pt idx="1050" formatCode="0.0">
                        <c:v>105.99999999999767</c:v>
                      </c:pt>
                      <c:pt idx="1051" formatCode="0.0">
                        <c:v>106.09999999999766</c:v>
                      </c:pt>
                      <c:pt idx="1052" formatCode="0.0">
                        <c:v>106.19999999999766</c:v>
                      </c:pt>
                      <c:pt idx="1053" formatCode="0.0">
                        <c:v>106.29999999999765</c:v>
                      </c:pt>
                      <c:pt idx="1054" formatCode="0.0">
                        <c:v>106.39999999999765</c:v>
                      </c:pt>
                      <c:pt idx="1055" formatCode="0.0">
                        <c:v>106.49999999999764</c:v>
                      </c:pt>
                      <c:pt idx="1056" formatCode="0.0">
                        <c:v>106.59999999999764</c:v>
                      </c:pt>
                      <c:pt idx="1057" formatCode="0.0">
                        <c:v>106.69999999999763</c:v>
                      </c:pt>
                      <c:pt idx="1058" formatCode="0.0">
                        <c:v>106.79999999999762</c:v>
                      </c:pt>
                      <c:pt idx="1059" formatCode="0.0">
                        <c:v>106.89999999999762</c:v>
                      </c:pt>
                      <c:pt idx="1060" formatCode="0.0">
                        <c:v>106.99999999999761</c:v>
                      </c:pt>
                      <c:pt idx="1061" formatCode="0.0">
                        <c:v>107.09999999999761</c:v>
                      </c:pt>
                      <c:pt idx="1062" formatCode="0.0">
                        <c:v>107.1999999999976</c:v>
                      </c:pt>
                      <c:pt idx="1063" formatCode="0.0">
                        <c:v>107.2999999999976</c:v>
                      </c:pt>
                      <c:pt idx="1064" formatCode="0.0">
                        <c:v>107.39999999999759</c:v>
                      </c:pt>
                      <c:pt idx="1065" formatCode="0.0">
                        <c:v>107.49999999999758</c:v>
                      </c:pt>
                      <c:pt idx="1066" formatCode="0.0">
                        <c:v>107.59999999999758</c:v>
                      </c:pt>
                      <c:pt idx="1067" formatCode="0.0">
                        <c:v>107.69999999999757</c:v>
                      </c:pt>
                      <c:pt idx="1068" formatCode="0.0">
                        <c:v>107.79999999999757</c:v>
                      </c:pt>
                      <c:pt idx="1069" formatCode="0.0">
                        <c:v>107.89999999999756</c:v>
                      </c:pt>
                      <c:pt idx="1070" formatCode="0.0">
                        <c:v>107.99999999999756</c:v>
                      </c:pt>
                      <c:pt idx="1071" formatCode="0.0">
                        <c:v>108.09999999999755</c:v>
                      </c:pt>
                      <c:pt idx="1072" formatCode="0.0">
                        <c:v>108.19999999999754</c:v>
                      </c:pt>
                      <c:pt idx="1073" formatCode="0.0">
                        <c:v>108.29999999999754</c:v>
                      </c:pt>
                      <c:pt idx="1074" formatCode="0.0">
                        <c:v>108.39999999999753</c:v>
                      </c:pt>
                      <c:pt idx="1075" formatCode="0.0">
                        <c:v>108.49999999999753</c:v>
                      </c:pt>
                      <c:pt idx="1076" formatCode="0.0">
                        <c:v>108.59999999999752</c:v>
                      </c:pt>
                      <c:pt idx="1077" formatCode="0.0">
                        <c:v>108.69999999999752</c:v>
                      </c:pt>
                      <c:pt idx="1078" formatCode="0.0">
                        <c:v>108.79999999999751</c:v>
                      </c:pt>
                      <c:pt idx="1079" formatCode="0.0">
                        <c:v>108.8999999999975</c:v>
                      </c:pt>
                      <c:pt idx="1080" formatCode="0.0">
                        <c:v>108.9999999999975</c:v>
                      </c:pt>
                      <c:pt idx="1081" formatCode="0.0">
                        <c:v>109.09999999999749</c:v>
                      </c:pt>
                      <c:pt idx="1082" formatCode="0.0">
                        <c:v>109.19999999999749</c:v>
                      </c:pt>
                      <c:pt idx="1083" formatCode="0.0">
                        <c:v>109.29999999999748</c:v>
                      </c:pt>
                      <c:pt idx="1084" formatCode="0.0">
                        <c:v>109.39999999999748</c:v>
                      </c:pt>
                      <c:pt idx="1085" formatCode="0.0">
                        <c:v>109.49999999999747</c:v>
                      </c:pt>
                      <c:pt idx="1086" formatCode="0.0">
                        <c:v>109.59999999999746</c:v>
                      </c:pt>
                      <c:pt idx="1087" formatCode="0.0">
                        <c:v>109.69999999999746</c:v>
                      </c:pt>
                      <c:pt idx="1088" formatCode="0.0">
                        <c:v>109.79999999999745</c:v>
                      </c:pt>
                      <c:pt idx="1089" formatCode="0.0">
                        <c:v>109.89999999999745</c:v>
                      </c:pt>
                      <c:pt idx="1090" formatCode="0.0">
                        <c:v>109.99999999999744</c:v>
                      </c:pt>
                      <c:pt idx="1091" formatCode="0.0">
                        <c:v>110.09999999999744</c:v>
                      </c:pt>
                      <c:pt idx="1092" formatCode="0.0">
                        <c:v>110.19999999999743</c:v>
                      </c:pt>
                      <c:pt idx="1093" formatCode="0.0">
                        <c:v>110.29999999999742</c:v>
                      </c:pt>
                      <c:pt idx="1094" formatCode="0.0">
                        <c:v>110.39999999999742</c:v>
                      </c:pt>
                      <c:pt idx="1095" formatCode="0.0">
                        <c:v>110.49999999999741</c:v>
                      </c:pt>
                      <c:pt idx="1096" formatCode="0.0">
                        <c:v>110.59999999999741</c:v>
                      </c:pt>
                      <c:pt idx="1097" formatCode="0.0">
                        <c:v>110.6999999999974</c:v>
                      </c:pt>
                      <c:pt idx="1098" formatCode="0.0">
                        <c:v>110.7999999999974</c:v>
                      </c:pt>
                      <c:pt idx="1099" formatCode="0.0">
                        <c:v>110.89999999999739</c:v>
                      </c:pt>
                      <c:pt idx="1100" formatCode="0.0">
                        <c:v>110.99999999999739</c:v>
                      </c:pt>
                      <c:pt idx="1101" formatCode="0.0">
                        <c:v>111.09999999999738</c:v>
                      </c:pt>
                      <c:pt idx="1102" formatCode="0.0">
                        <c:v>111.19999999999737</c:v>
                      </c:pt>
                      <c:pt idx="1103" formatCode="0.0">
                        <c:v>111.29999999999737</c:v>
                      </c:pt>
                      <c:pt idx="1104" formatCode="0.0">
                        <c:v>111.39999999999736</c:v>
                      </c:pt>
                      <c:pt idx="1105" formatCode="0.0">
                        <c:v>111.49999999999736</c:v>
                      </c:pt>
                      <c:pt idx="1106" formatCode="0.0">
                        <c:v>111.59999999999735</c:v>
                      </c:pt>
                      <c:pt idx="1107" formatCode="0.0">
                        <c:v>111.69999999999735</c:v>
                      </c:pt>
                      <c:pt idx="1108" formatCode="0.0">
                        <c:v>111.79999999999734</c:v>
                      </c:pt>
                      <c:pt idx="1109" formatCode="0.0">
                        <c:v>111.89999999999733</c:v>
                      </c:pt>
                      <c:pt idx="1110" formatCode="0.0">
                        <c:v>111.99999999999733</c:v>
                      </c:pt>
                      <c:pt idx="1111" formatCode="0.0">
                        <c:v>112.09999999999732</c:v>
                      </c:pt>
                      <c:pt idx="1112" formatCode="0.0">
                        <c:v>112.19999999999732</c:v>
                      </c:pt>
                      <c:pt idx="1113" formatCode="0.0">
                        <c:v>112.29999999999731</c:v>
                      </c:pt>
                      <c:pt idx="1114" formatCode="0.0">
                        <c:v>112.39999999999731</c:v>
                      </c:pt>
                      <c:pt idx="1115" formatCode="0.0">
                        <c:v>112.4999999999973</c:v>
                      </c:pt>
                      <c:pt idx="1116" formatCode="0.0">
                        <c:v>112.59999999999729</c:v>
                      </c:pt>
                      <c:pt idx="1117" formatCode="0.0">
                        <c:v>112.69999999999729</c:v>
                      </c:pt>
                      <c:pt idx="1118" formatCode="0.0">
                        <c:v>112.79999999999728</c:v>
                      </c:pt>
                      <c:pt idx="1119" formatCode="0.0">
                        <c:v>112.89999999999728</c:v>
                      </c:pt>
                      <c:pt idx="1120" formatCode="0.0">
                        <c:v>112.99999999999727</c:v>
                      </c:pt>
                      <c:pt idx="1121" formatCode="0.0">
                        <c:v>113.09999999999727</c:v>
                      </c:pt>
                      <c:pt idx="1122" formatCode="0.0">
                        <c:v>113.19999999999726</c:v>
                      </c:pt>
                      <c:pt idx="1123" formatCode="0.0">
                        <c:v>113.29999999999725</c:v>
                      </c:pt>
                      <c:pt idx="1124" formatCode="0.0">
                        <c:v>113.39999999999725</c:v>
                      </c:pt>
                      <c:pt idx="1125" formatCode="0.0">
                        <c:v>113.49999999999724</c:v>
                      </c:pt>
                      <c:pt idx="1126" formatCode="0.0">
                        <c:v>113.59999999999724</c:v>
                      </c:pt>
                      <c:pt idx="1127" formatCode="0.0">
                        <c:v>113.69999999999723</c:v>
                      </c:pt>
                      <c:pt idx="1128" formatCode="0.0">
                        <c:v>113.79999999999723</c:v>
                      </c:pt>
                      <c:pt idx="1129" formatCode="0.0">
                        <c:v>113.89999999999722</c:v>
                      </c:pt>
                      <c:pt idx="1130" formatCode="0.0">
                        <c:v>113.99999999999721</c:v>
                      </c:pt>
                      <c:pt idx="1131" formatCode="0.0">
                        <c:v>114.09999999999721</c:v>
                      </c:pt>
                      <c:pt idx="1132" formatCode="0.0">
                        <c:v>114.1999999999972</c:v>
                      </c:pt>
                      <c:pt idx="1133" formatCode="0.0">
                        <c:v>114.2999999999972</c:v>
                      </c:pt>
                      <c:pt idx="1134" formatCode="0.0">
                        <c:v>114.39999999999719</c:v>
                      </c:pt>
                      <c:pt idx="1135" formatCode="0.0">
                        <c:v>114.49999999999719</c:v>
                      </c:pt>
                      <c:pt idx="1136" formatCode="0.0">
                        <c:v>114.59999999999718</c:v>
                      </c:pt>
                      <c:pt idx="1137" formatCode="0.0">
                        <c:v>114.69999999999717</c:v>
                      </c:pt>
                      <c:pt idx="1138" formatCode="0.0">
                        <c:v>114.79999999999717</c:v>
                      </c:pt>
                      <c:pt idx="1139" formatCode="0.0">
                        <c:v>114.89999999999716</c:v>
                      </c:pt>
                      <c:pt idx="1140" formatCode="0.0">
                        <c:v>114.99999999999716</c:v>
                      </c:pt>
                      <c:pt idx="1141" formatCode="0.0">
                        <c:v>115.09999999999715</c:v>
                      </c:pt>
                      <c:pt idx="1142" formatCode="0.0">
                        <c:v>115.19999999999715</c:v>
                      </c:pt>
                      <c:pt idx="1143" formatCode="0.0">
                        <c:v>115.29999999999714</c:v>
                      </c:pt>
                      <c:pt idx="1144" formatCode="0.0">
                        <c:v>115.39999999999714</c:v>
                      </c:pt>
                      <c:pt idx="1145" formatCode="0.0">
                        <c:v>115.49999999999713</c:v>
                      </c:pt>
                      <c:pt idx="1146" formatCode="0.0">
                        <c:v>115.59999999999712</c:v>
                      </c:pt>
                      <c:pt idx="1147" formatCode="0.0">
                        <c:v>115.69999999999712</c:v>
                      </c:pt>
                      <c:pt idx="1148" formatCode="0.0">
                        <c:v>115.79999999999711</c:v>
                      </c:pt>
                      <c:pt idx="1149" formatCode="0.0">
                        <c:v>115.89999999999711</c:v>
                      </c:pt>
                      <c:pt idx="1150" formatCode="0.0">
                        <c:v>115.9999999999971</c:v>
                      </c:pt>
                      <c:pt idx="1151" formatCode="0.0">
                        <c:v>116.0999999999971</c:v>
                      </c:pt>
                      <c:pt idx="1152" formatCode="0.0">
                        <c:v>116.19999999999709</c:v>
                      </c:pt>
                      <c:pt idx="1153" formatCode="0.0">
                        <c:v>116.29999999999708</c:v>
                      </c:pt>
                      <c:pt idx="1154" formatCode="0.0">
                        <c:v>116.39999999999708</c:v>
                      </c:pt>
                      <c:pt idx="1155" formatCode="0.0">
                        <c:v>116.49999999999707</c:v>
                      </c:pt>
                      <c:pt idx="1156" formatCode="0.0">
                        <c:v>116.59999999999707</c:v>
                      </c:pt>
                      <c:pt idx="1157" formatCode="0.0">
                        <c:v>116.69999999999706</c:v>
                      </c:pt>
                      <c:pt idx="1158" formatCode="0.0">
                        <c:v>116.79999999999706</c:v>
                      </c:pt>
                      <c:pt idx="1159" formatCode="0.0">
                        <c:v>116.89999999999705</c:v>
                      </c:pt>
                      <c:pt idx="1160" formatCode="0.0">
                        <c:v>116.99999999999704</c:v>
                      </c:pt>
                      <c:pt idx="1161" formatCode="0.0">
                        <c:v>117.09999999999704</c:v>
                      </c:pt>
                      <c:pt idx="1162" formatCode="0.0">
                        <c:v>117.19999999999703</c:v>
                      </c:pt>
                      <c:pt idx="1163" formatCode="0.0">
                        <c:v>117.29999999999703</c:v>
                      </c:pt>
                      <c:pt idx="1164" formatCode="0.0">
                        <c:v>117.39999999999702</c:v>
                      </c:pt>
                      <c:pt idx="1165" formatCode="0.0">
                        <c:v>117.49999999999702</c:v>
                      </c:pt>
                      <c:pt idx="1166" formatCode="0.0">
                        <c:v>117.59999999999701</c:v>
                      </c:pt>
                      <c:pt idx="1167" formatCode="0.0">
                        <c:v>117.699999999997</c:v>
                      </c:pt>
                      <c:pt idx="1168" formatCode="0.0">
                        <c:v>117.799999999997</c:v>
                      </c:pt>
                      <c:pt idx="1169" formatCode="0.0">
                        <c:v>117.89999999999699</c:v>
                      </c:pt>
                      <c:pt idx="1170" formatCode="0.0">
                        <c:v>117.99999999999699</c:v>
                      </c:pt>
                      <c:pt idx="1171" formatCode="0.0">
                        <c:v>118.09999999999698</c:v>
                      </c:pt>
                      <c:pt idx="1172" formatCode="0.0">
                        <c:v>118.19999999999698</c:v>
                      </c:pt>
                      <c:pt idx="1173" formatCode="0.0">
                        <c:v>118.29999999999697</c:v>
                      </c:pt>
                      <c:pt idx="1174" formatCode="0.0">
                        <c:v>118.39999999999696</c:v>
                      </c:pt>
                      <c:pt idx="1175" formatCode="0.0">
                        <c:v>118.49999999999696</c:v>
                      </c:pt>
                      <c:pt idx="1176" formatCode="0.0">
                        <c:v>118.59999999999695</c:v>
                      </c:pt>
                      <c:pt idx="1177" formatCode="0.0">
                        <c:v>118.69999999999695</c:v>
                      </c:pt>
                      <c:pt idx="1178" formatCode="0.0">
                        <c:v>118.79999999999694</c:v>
                      </c:pt>
                      <c:pt idx="1179" formatCode="0.0">
                        <c:v>118.89999999999694</c:v>
                      </c:pt>
                      <c:pt idx="1180" formatCode="0.0">
                        <c:v>118.99999999999693</c:v>
                      </c:pt>
                      <c:pt idx="1181" formatCode="0.0">
                        <c:v>119.09999999999692</c:v>
                      </c:pt>
                      <c:pt idx="1182" formatCode="0.0">
                        <c:v>119.19999999999692</c:v>
                      </c:pt>
                      <c:pt idx="1183" formatCode="0.0">
                        <c:v>119.29999999999691</c:v>
                      </c:pt>
                      <c:pt idx="1184" formatCode="0.0">
                        <c:v>119.39999999999691</c:v>
                      </c:pt>
                      <c:pt idx="1185" formatCode="0.0">
                        <c:v>119.4999999999969</c:v>
                      </c:pt>
                      <c:pt idx="1186" formatCode="0.0">
                        <c:v>119.5999999999969</c:v>
                      </c:pt>
                      <c:pt idx="1187" formatCode="0.0">
                        <c:v>119.69999999999689</c:v>
                      </c:pt>
                      <c:pt idx="1188" formatCode="0.0">
                        <c:v>119.79999999999688</c:v>
                      </c:pt>
                      <c:pt idx="1189" formatCode="0.0">
                        <c:v>119.89999999999688</c:v>
                      </c:pt>
                      <c:pt idx="1190" formatCode="0.0">
                        <c:v>119.99999999999687</c:v>
                      </c:pt>
                    </c:numCache>
                  </c:numRef>
                </c:xVal>
                <c:yVal>
                  <c:numRef>
                    <c:extLst>
                      <c:ext uri="{02D57815-91ED-43cb-92C2-25804820EDAC}">
                        <c15:formulaRef>
                          <c15:sqref>'Tsky Data'!$B$6:$B$1196</c15:sqref>
                        </c15:formulaRef>
                      </c:ext>
                    </c:extLst>
                    <c:numCache>
                      <c:formatCode>General</c:formatCode>
                      <c:ptCount val="1191"/>
                      <c:pt idx="0">
                        <c:v>3.9</c:v>
                      </c:pt>
                      <c:pt idx="1">
                        <c:v>3.9</c:v>
                      </c:pt>
                      <c:pt idx="2">
                        <c:v>3.9</c:v>
                      </c:pt>
                      <c:pt idx="3">
                        <c:v>3.9</c:v>
                      </c:pt>
                      <c:pt idx="4">
                        <c:v>3.9</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pt idx="36">
                        <c:v>4.0999999999999996</c:v>
                      </c:pt>
                      <c:pt idx="37">
                        <c:v>4.0999999999999996</c:v>
                      </c:pt>
                      <c:pt idx="38">
                        <c:v>4.0999999999999996</c:v>
                      </c:pt>
                      <c:pt idx="39">
                        <c:v>4.0999999999999996</c:v>
                      </c:pt>
                      <c:pt idx="40">
                        <c:v>4.0999999999999996</c:v>
                      </c:pt>
                      <c:pt idx="41">
                        <c:v>4.0999999999999996</c:v>
                      </c:pt>
                      <c:pt idx="42">
                        <c:v>4.0999999999999996</c:v>
                      </c:pt>
                      <c:pt idx="43">
                        <c:v>4.0999999999999996</c:v>
                      </c:pt>
                      <c:pt idx="44">
                        <c:v>4.0999999999999996</c:v>
                      </c:pt>
                      <c:pt idx="45">
                        <c:v>4.0999999999999996</c:v>
                      </c:pt>
                      <c:pt idx="46">
                        <c:v>4.0999999999999996</c:v>
                      </c:pt>
                      <c:pt idx="47">
                        <c:v>4.0999999999999996</c:v>
                      </c:pt>
                      <c:pt idx="48">
                        <c:v>4.0999999999999996</c:v>
                      </c:pt>
                      <c:pt idx="49">
                        <c:v>4.0999999999999996</c:v>
                      </c:pt>
                      <c:pt idx="50">
                        <c:v>4.0999999999999996</c:v>
                      </c:pt>
                      <c:pt idx="51">
                        <c:v>4.0999999999999996</c:v>
                      </c:pt>
                      <c:pt idx="52">
                        <c:v>4.0999999999999996</c:v>
                      </c:pt>
                      <c:pt idx="53">
                        <c:v>4.0999999999999996</c:v>
                      </c:pt>
                      <c:pt idx="54">
                        <c:v>4.0999999999999996</c:v>
                      </c:pt>
                      <c:pt idx="55">
                        <c:v>4.0999999999999996</c:v>
                      </c:pt>
                      <c:pt idx="56">
                        <c:v>4.0999999999999996</c:v>
                      </c:pt>
                      <c:pt idx="57">
                        <c:v>4.0999999999999996</c:v>
                      </c:pt>
                      <c:pt idx="58">
                        <c:v>4.0999999999999996</c:v>
                      </c:pt>
                      <c:pt idx="59">
                        <c:v>4.0999999999999996</c:v>
                      </c:pt>
                      <c:pt idx="60">
                        <c:v>4.0999999999999996</c:v>
                      </c:pt>
                      <c:pt idx="61">
                        <c:v>4.0999999999999996</c:v>
                      </c:pt>
                      <c:pt idx="62">
                        <c:v>4.0999999999999996</c:v>
                      </c:pt>
                      <c:pt idx="63">
                        <c:v>4.0999999999999996</c:v>
                      </c:pt>
                      <c:pt idx="64">
                        <c:v>4.0999999999999996</c:v>
                      </c:pt>
                      <c:pt idx="65">
                        <c:v>4.0999999999999996</c:v>
                      </c:pt>
                      <c:pt idx="66">
                        <c:v>4.0999999999999996</c:v>
                      </c:pt>
                      <c:pt idx="67">
                        <c:v>4.0999999999999996</c:v>
                      </c:pt>
                      <c:pt idx="68">
                        <c:v>4.0999999999999996</c:v>
                      </c:pt>
                      <c:pt idx="69">
                        <c:v>4.0999999999999996</c:v>
                      </c:pt>
                      <c:pt idx="70">
                        <c:v>4.0999999999999996</c:v>
                      </c:pt>
                      <c:pt idx="71">
                        <c:v>4.0999999999999996</c:v>
                      </c:pt>
                      <c:pt idx="72">
                        <c:v>4.0999999999999996</c:v>
                      </c:pt>
                      <c:pt idx="73">
                        <c:v>4.0999999999999996</c:v>
                      </c:pt>
                      <c:pt idx="74">
                        <c:v>4.0999999999999996</c:v>
                      </c:pt>
                      <c:pt idx="75">
                        <c:v>4.0999999999999996</c:v>
                      </c:pt>
                      <c:pt idx="76">
                        <c:v>4.2</c:v>
                      </c:pt>
                      <c:pt idx="77">
                        <c:v>4.2</c:v>
                      </c:pt>
                      <c:pt idx="78">
                        <c:v>4.2</c:v>
                      </c:pt>
                      <c:pt idx="79">
                        <c:v>4.2</c:v>
                      </c:pt>
                      <c:pt idx="80">
                        <c:v>4.2</c:v>
                      </c:pt>
                      <c:pt idx="81">
                        <c:v>4.2</c:v>
                      </c:pt>
                      <c:pt idx="82">
                        <c:v>4.2</c:v>
                      </c:pt>
                      <c:pt idx="83">
                        <c:v>4.2</c:v>
                      </c:pt>
                      <c:pt idx="84">
                        <c:v>4.2</c:v>
                      </c:pt>
                      <c:pt idx="85">
                        <c:v>4.2</c:v>
                      </c:pt>
                      <c:pt idx="86">
                        <c:v>4.2</c:v>
                      </c:pt>
                      <c:pt idx="87">
                        <c:v>4.2</c:v>
                      </c:pt>
                      <c:pt idx="88">
                        <c:v>4.2</c:v>
                      </c:pt>
                      <c:pt idx="89">
                        <c:v>4.2</c:v>
                      </c:pt>
                      <c:pt idx="90">
                        <c:v>4.2</c:v>
                      </c:pt>
                      <c:pt idx="91">
                        <c:v>4.2</c:v>
                      </c:pt>
                      <c:pt idx="92">
                        <c:v>4.2</c:v>
                      </c:pt>
                      <c:pt idx="93">
                        <c:v>4.2</c:v>
                      </c:pt>
                      <c:pt idx="94">
                        <c:v>4.2</c:v>
                      </c:pt>
                      <c:pt idx="95">
                        <c:v>4.2</c:v>
                      </c:pt>
                      <c:pt idx="96">
                        <c:v>4.2</c:v>
                      </c:pt>
                      <c:pt idx="97">
                        <c:v>4.2</c:v>
                      </c:pt>
                      <c:pt idx="98">
                        <c:v>4.2</c:v>
                      </c:pt>
                      <c:pt idx="99">
                        <c:v>4.2</c:v>
                      </c:pt>
                      <c:pt idx="100">
                        <c:v>4.2</c:v>
                      </c:pt>
                      <c:pt idx="101">
                        <c:v>4.3</c:v>
                      </c:pt>
                      <c:pt idx="102">
                        <c:v>4.3</c:v>
                      </c:pt>
                      <c:pt idx="103">
                        <c:v>4.3</c:v>
                      </c:pt>
                      <c:pt idx="104">
                        <c:v>4.3</c:v>
                      </c:pt>
                      <c:pt idx="105">
                        <c:v>4.3</c:v>
                      </c:pt>
                      <c:pt idx="106">
                        <c:v>4.3</c:v>
                      </c:pt>
                      <c:pt idx="107">
                        <c:v>4.3</c:v>
                      </c:pt>
                      <c:pt idx="108">
                        <c:v>4.3</c:v>
                      </c:pt>
                      <c:pt idx="109">
                        <c:v>4.3</c:v>
                      </c:pt>
                      <c:pt idx="110">
                        <c:v>4.3</c:v>
                      </c:pt>
                      <c:pt idx="111">
                        <c:v>4.3</c:v>
                      </c:pt>
                      <c:pt idx="112">
                        <c:v>4.3</c:v>
                      </c:pt>
                      <c:pt idx="113">
                        <c:v>4.3</c:v>
                      </c:pt>
                      <c:pt idx="114">
                        <c:v>4.3</c:v>
                      </c:pt>
                      <c:pt idx="115">
                        <c:v>4.3</c:v>
                      </c:pt>
                      <c:pt idx="116">
                        <c:v>4.3</c:v>
                      </c:pt>
                      <c:pt idx="117">
                        <c:v>4.3</c:v>
                      </c:pt>
                      <c:pt idx="118">
                        <c:v>4.3</c:v>
                      </c:pt>
                      <c:pt idx="119">
                        <c:v>4.3</c:v>
                      </c:pt>
                      <c:pt idx="120">
                        <c:v>4.4000000000000004</c:v>
                      </c:pt>
                      <c:pt idx="121">
                        <c:v>4.4000000000000004</c:v>
                      </c:pt>
                      <c:pt idx="122">
                        <c:v>4.4000000000000004</c:v>
                      </c:pt>
                      <c:pt idx="123">
                        <c:v>4.4000000000000004</c:v>
                      </c:pt>
                      <c:pt idx="124">
                        <c:v>4.4000000000000004</c:v>
                      </c:pt>
                      <c:pt idx="125">
                        <c:v>4.4000000000000004</c:v>
                      </c:pt>
                      <c:pt idx="126">
                        <c:v>4.4000000000000004</c:v>
                      </c:pt>
                      <c:pt idx="127">
                        <c:v>4.4000000000000004</c:v>
                      </c:pt>
                      <c:pt idx="128">
                        <c:v>4.4000000000000004</c:v>
                      </c:pt>
                      <c:pt idx="129">
                        <c:v>4.4000000000000004</c:v>
                      </c:pt>
                      <c:pt idx="130">
                        <c:v>4.4000000000000004</c:v>
                      </c:pt>
                      <c:pt idx="131">
                        <c:v>4.4000000000000004</c:v>
                      </c:pt>
                      <c:pt idx="132">
                        <c:v>4.4000000000000004</c:v>
                      </c:pt>
                      <c:pt idx="133">
                        <c:v>4.4000000000000004</c:v>
                      </c:pt>
                      <c:pt idx="134">
                        <c:v>4.4000000000000004</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4.5999999999999996</c:v>
                      </c:pt>
                      <c:pt idx="148">
                        <c:v>4.5999999999999996</c:v>
                      </c:pt>
                      <c:pt idx="149">
                        <c:v>4.5999999999999996</c:v>
                      </c:pt>
                      <c:pt idx="150">
                        <c:v>4.5999999999999996</c:v>
                      </c:pt>
                      <c:pt idx="151">
                        <c:v>4.5999999999999996</c:v>
                      </c:pt>
                      <c:pt idx="152">
                        <c:v>4.5999999999999996</c:v>
                      </c:pt>
                      <c:pt idx="153">
                        <c:v>4.5999999999999996</c:v>
                      </c:pt>
                      <c:pt idx="154">
                        <c:v>4.5999999999999996</c:v>
                      </c:pt>
                      <c:pt idx="155">
                        <c:v>4.5999999999999996</c:v>
                      </c:pt>
                      <c:pt idx="156">
                        <c:v>4.7</c:v>
                      </c:pt>
                      <c:pt idx="157">
                        <c:v>4.7</c:v>
                      </c:pt>
                      <c:pt idx="158">
                        <c:v>4.7</c:v>
                      </c:pt>
                      <c:pt idx="159">
                        <c:v>4.7</c:v>
                      </c:pt>
                      <c:pt idx="160">
                        <c:v>4.7</c:v>
                      </c:pt>
                      <c:pt idx="161">
                        <c:v>4.7</c:v>
                      </c:pt>
                      <c:pt idx="162">
                        <c:v>4.7</c:v>
                      </c:pt>
                      <c:pt idx="163">
                        <c:v>4.7</c:v>
                      </c:pt>
                      <c:pt idx="164">
                        <c:v>4.8</c:v>
                      </c:pt>
                      <c:pt idx="165">
                        <c:v>4.8</c:v>
                      </c:pt>
                      <c:pt idx="166">
                        <c:v>4.8</c:v>
                      </c:pt>
                      <c:pt idx="167">
                        <c:v>4.8</c:v>
                      </c:pt>
                      <c:pt idx="168">
                        <c:v>4.8</c:v>
                      </c:pt>
                      <c:pt idx="169">
                        <c:v>4.8</c:v>
                      </c:pt>
                      <c:pt idx="170">
                        <c:v>4.9000000000000004</c:v>
                      </c:pt>
                      <c:pt idx="171">
                        <c:v>4.9000000000000004</c:v>
                      </c:pt>
                      <c:pt idx="172">
                        <c:v>4.9000000000000004</c:v>
                      </c:pt>
                      <c:pt idx="173">
                        <c:v>4.9000000000000004</c:v>
                      </c:pt>
                      <c:pt idx="174">
                        <c:v>4.9000000000000004</c:v>
                      </c:pt>
                      <c:pt idx="175">
                        <c:v>5</c:v>
                      </c:pt>
                      <c:pt idx="176">
                        <c:v>5</c:v>
                      </c:pt>
                      <c:pt idx="177">
                        <c:v>5</c:v>
                      </c:pt>
                      <c:pt idx="178">
                        <c:v>5</c:v>
                      </c:pt>
                      <c:pt idx="179">
                        <c:v>5.0999999999999996</c:v>
                      </c:pt>
                      <c:pt idx="180">
                        <c:v>5.0999999999999996</c:v>
                      </c:pt>
                      <c:pt idx="181">
                        <c:v>5.0999999999999996</c:v>
                      </c:pt>
                      <c:pt idx="182">
                        <c:v>5.2</c:v>
                      </c:pt>
                      <c:pt idx="183">
                        <c:v>5.2</c:v>
                      </c:pt>
                      <c:pt idx="184">
                        <c:v>5.2</c:v>
                      </c:pt>
                      <c:pt idx="185">
                        <c:v>5.3</c:v>
                      </c:pt>
                      <c:pt idx="186">
                        <c:v>5.3</c:v>
                      </c:pt>
                      <c:pt idx="187">
                        <c:v>5.3</c:v>
                      </c:pt>
                      <c:pt idx="188">
                        <c:v>5.4</c:v>
                      </c:pt>
                      <c:pt idx="189">
                        <c:v>5.4</c:v>
                      </c:pt>
                      <c:pt idx="190">
                        <c:v>5.5</c:v>
                      </c:pt>
                      <c:pt idx="191">
                        <c:v>5.5</c:v>
                      </c:pt>
                      <c:pt idx="192">
                        <c:v>5.6</c:v>
                      </c:pt>
                      <c:pt idx="193">
                        <c:v>5.6</c:v>
                      </c:pt>
                      <c:pt idx="194">
                        <c:v>5.7</c:v>
                      </c:pt>
                      <c:pt idx="195">
                        <c:v>5.7</c:v>
                      </c:pt>
                      <c:pt idx="196">
                        <c:v>5.8</c:v>
                      </c:pt>
                      <c:pt idx="197">
                        <c:v>5.9</c:v>
                      </c:pt>
                      <c:pt idx="198">
                        <c:v>6</c:v>
                      </c:pt>
                      <c:pt idx="199">
                        <c:v>6</c:v>
                      </c:pt>
                      <c:pt idx="200">
                        <c:v>6.1</c:v>
                      </c:pt>
                      <c:pt idx="201">
                        <c:v>6.2</c:v>
                      </c:pt>
                      <c:pt idx="202">
                        <c:v>6.3</c:v>
                      </c:pt>
                      <c:pt idx="203">
                        <c:v>6.3</c:v>
                      </c:pt>
                      <c:pt idx="204">
                        <c:v>6.4</c:v>
                      </c:pt>
                      <c:pt idx="205">
                        <c:v>6.5</c:v>
                      </c:pt>
                      <c:pt idx="206">
                        <c:v>6.6</c:v>
                      </c:pt>
                      <c:pt idx="207">
                        <c:v>6.7</c:v>
                      </c:pt>
                      <c:pt idx="208">
                        <c:v>6.7</c:v>
                      </c:pt>
                      <c:pt idx="209">
                        <c:v>6.8</c:v>
                      </c:pt>
                      <c:pt idx="210">
                        <c:v>6.9</c:v>
                      </c:pt>
                      <c:pt idx="211">
                        <c:v>6.9</c:v>
                      </c:pt>
                      <c:pt idx="212">
                        <c:v>7</c:v>
                      </c:pt>
                      <c:pt idx="213">
                        <c:v>7</c:v>
                      </c:pt>
                      <c:pt idx="214">
                        <c:v>7</c:v>
                      </c:pt>
                      <c:pt idx="215">
                        <c:v>7</c:v>
                      </c:pt>
                      <c:pt idx="216">
                        <c:v>7</c:v>
                      </c:pt>
                      <c:pt idx="217">
                        <c:v>7</c:v>
                      </c:pt>
                      <c:pt idx="218">
                        <c:v>7</c:v>
                      </c:pt>
                      <c:pt idx="219">
                        <c:v>6.9</c:v>
                      </c:pt>
                      <c:pt idx="220">
                        <c:v>6.9</c:v>
                      </c:pt>
                      <c:pt idx="221">
                        <c:v>6.9</c:v>
                      </c:pt>
                      <c:pt idx="222">
                        <c:v>6.8</c:v>
                      </c:pt>
                      <c:pt idx="223">
                        <c:v>6.8</c:v>
                      </c:pt>
                      <c:pt idx="224">
                        <c:v>6.7</c:v>
                      </c:pt>
                      <c:pt idx="225">
                        <c:v>6.7</c:v>
                      </c:pt>
                      <c:pt idx="226">
                        <c:v>6.6</c:v>
                      </c:pt>
                      <c:pt idx="227">
                        <c:v>6.6</c:v>
                      </c:pt>
                      <c:pt idx="228">
                        <c:v>6.5</c:v>
                      </c:pt>
                      <c:pt idx="229">
                        <c:v>6.5</c:v>
                      </c:pt>
                      <c:pt idx="230">
                        <c:v>6.5</c:v>
                      </c:pt>
                      <c:pt idx="231">
                        <c:v>6.4</c:v>
                      </c:pt>
                      <c:pt idx="232">
                        <c:v>6.4</c:v>
                      </c:pt>
                      <c:pt idx="233">
                        <c:v>6.4</c:v>
                      </c:pt>
                      <c:pt idx="234">
                        <c:v>6.3</c:v>
                      </c:pt>
                      <c:pt idx="235">
                        <c:v>6.3</c:v>
                      </c:pt>
                      <c:pt idx="236">
                        <c:v>6.3</c:v>
                      </c:pt>
                      <c:pt idx="237">
                        <c:v>6.3</c:v>
                      </c:pt>
                      <c:pt idx="238">
                        <c:v>6.3</c:v>
                      </c:pt>
                      <c:pt idx="239">
                        <c:v>6.2</c:v>
                      </c:pt>
                      <c:pt idx="240">
                        <c:v>6.2</c:v>
                      </c:pt>
                      <c:pt idx="241">
                        <c:v>6.2</c:v>
                      </c:pt>
                      <c:pt idx="242">
                        <c:v>6.2</c:v>
                      </c:pt>
                      <c:pt idx="243">
                        <c:v>6.2</c:v>
                      </c:pt>
                      <c:pt idx="244">
                        <c:v>6.2</c:v>
                      </c:pt>
                      <c:pt idx="245">
                        <c:v>6.2</c:v>
                      </c:pt>
                      <c:pt idx="246">
                        <c:v>6.2</c:v>
                      </c:pt>
                      <c:pt idx="247">
                        <c:v>6.1</c:v>
                      </c:pt>
                      <c:pt idx="248">
                        <c:v>6.1</c:v>
                      </c:pt>
                      <c:pt idx="249">
                        <c:v>6.1</c:v>
                      </c:pt>
                      <c:pt idx="250">
                        <c:v>6.1</c:v>
                      </c:pt>
                      <c:pt idx="251">
                        <c:v>6.1</c:v>
                      </c:pt>
                      <c:pt idx="252">
                        <c:v>6.1</c:v>
                      </c:pt>
                      <c:pt idx="253">
                        <c:v>6.1</c:v>
                      </c:pt>
                      <c:pt idx="254">
                        <c:v>6.1</c:v>
                      </c:pt>
                      <c:pt idx="255">
                        <c:v>6.1</c:v>
                      </c:pt>
                      <c:pt idx="256">
                        <c:v>6.2</c:v>
                      </c:pt>
                      <c:pt idx="257">
                        <c:v>6.2</c:v>
                      </c:pt>
                      <c:pt idx="258">
                        <c:v>6.2</c:v>
                      </c:pt>
                      <c:pt idx="259">
                        <c:v>6.2</c:v>
                      </c:pt>
                      <c:pt idx="260">
                        <c:v>6.2</c:v>
                      </c:pt>
                      <c:pt idx="261">
                        <c:v>6.2</c:v>
                      </c:pt>
                      <c:pt idx="262">
                        <c:v>6.2</c:v>
                      </c:pt>
                      <c:pt idx="263">
                        <c:v>6.2</c:v>
                      </c:pt>
                      <c:pt idx="264">
                        <c:v>6.2</c:v>
                      </c:pt>
                      <c:pt idx="265">
                        <c:v>6.2</c:v>
                      </c:pt>
                      <c:pt idx="266">
                        <c:v>6.2</c:v>
                      </c:pt>
                      <c:pt idx="267">
                        <c:v>6.2</c:v>
                      </c:pt>
                      <c:pt idx="268">
                        <c:v>6.3</c:v>
                      </c:pt>
                      <c:pt idx="269">
                        <c:v>6.3</c:v>
                      </c:pt>
                      <c:pt idx="270">
                        <c:v>6.3</c:v>
                      </c:pt>
                      <c:pt idx="271">
                        <c:v>6.3</c:v>
                      </c:pt>
                      <c:pt idx="272">
                        <c:v>6.3</c:v>
                      </c:pt>
                      <c:pt idx="273">
                        <c:v>6.3</c:v>
                      </c:pt>
                      <c:pt idx="274">
                        <c:v>6.3</c:v>
                      </c:pt>
                      <c:pt idx="275">
                        <c:v>6.4</c:v>
                      </c:pt>
                      <c:pt idx="276">
                        <c:v>6.4</c:v>
                      </c:pt>
                      <c:pt idx="277">
                        <c:v>6.4</c:v>
                      </c:pt>
                      <c:pt idx="278">
                        <c:v>6.4</c:v>
                      </c:pt>
                      <c:pt idx="279">
                        <c:v>6.4</c:v>
                      </c:pt>
                      <c:pt idx="280">
                        <c:v>6.4</c:v>
                      </c:pt>
                      <c:pt idx="281">
                        <c:v>6.5</c:v>
                      </c:pt>
                      <c:pt idx="282">
                        <c:v>6.5</c:v>
                      </c:pt>
                      <c:pt idx="283">
                        <c:v>6.5</c:v>
                      </c:pt>
                      <c:pt idx="284">
                        <c:v>6.5</c:v>
                      </c:pt>
                      <c:pt idx="285">
                        <c:v>6.5</c:v>
                      </c:pt>
                      <c:pt idx="286">
                        <c:v>6.6</c:v>
                      </c:pt>
                      <c:pt idx="287">
                        <c:v>6.6</c:v>
                      </c:pt>
                      <c:pt idx="288">
                        <c:v>6.6</c:v>
                      </c:pt>
                      <c:pt idx="289">
                        <c:v>6.6</c:v>
                      </c:pt>
                      <c:pt idx="290">
                        <c:v>6.6</c:v>
                      </c:pt>
                      <c:pt idx="291">
                        <c:v>6.7</c:v>
                      </c:pt>
                      <c:pt idx="292">
                        <c:v>6.7</c:v>
                      </c:pt>
                      <c:pt idx="293">
                        <c:v>6.7</c:v>
                      </c:pt>
                      <c:pt idx="294">
                        <c:v>6.7</c:v>
                      </c:pt>
                      <c:pt idx="295">
                        <c:v>6.8</c:v>
                      </c:pt>
                      <c:pt idx="296">
                        <c:v>6.8</c:v>
                      </c:pt>
                      <c:pt idx="297">
                        <c:v>6.8</c:v>
                      </c:pt>
                      <c:pt idx="298">
                        <c:v>6.8</c:v>
                      </c:pt>
                      <c:pt idx="299">
                        <c:v>6.9</c:v>
                      </c:pt>
                      <c:pt idx="300">
                        <c:v>6.9</c:v>
                      </c:pt>
                      <c:pt idx="301">
                        <c:v>6.9</c:v>
                      </c:pt>
                      <c:pt idx="302">
                        <c:v>6.9</c:v>
                      </c:pt>
                      <c:pt idx="303">
                        <c:v>7</c:v>
                      </c:pt>
                      <c:pt idx="304">
                        <c:v>7</c:v>
                      </c:pt>
                      <c:pt idx="305">
                        <c:v>7</c:v>
                      </c:pt>
                      <c:pt idx="306">
                        <c:v>7</c:v>
                      </c:pt>
                      <c:pt idx="307">
                        <c:v>7.1</c:v>
                      </c:pt>
                      <c:pt idx="308">
                        <c:v>7.1</c:v>
                      </c:pt>
                      <c:pt idx="309">
                        <c:v>7.1</c:v>
                      </c:pt>
                      <c:pt idx="310">
                        <c:v>7.2</c:v>
                      </c:pt>
                      <c:pt idx="311">
                        <c:v>7.2</c:v>
                      </c:pt>
                      <c:pt idx="312">
                        <c:v>7.2</c:v>
                      </c:pt>
                      <c:pt idx="313">
                        <c:v>7.3</c:v>
                      </c:pt>
                      <c:pt idx="314">
                        <c:v>7.3</c:v>
                      </c:pt>
                      <c:pt idx="315">
                        <c:v>7.3</c:v>
                      </c:pt>
                      <c:pt idx="316">
                        <c:v>7.4</c:v>
                      </c:pt>
                      <c:pt idx="317">
                        <c:v>7.4</c:v>
                      </c:pt>
                      <c:pt idx="318">
                        <c:v>7.4</c:v>
                      </c:pt>
                      <c:pt idx="319">
                        <c:v>7.5</c:v>
                      </c:pt>
                      <c:pt idx="320">
                        <c:v>7.5</c:v>
                      </c:pt>
                      <c:pt idx="321">
                        <c:v>7.5</c:v>
                      </c:pt>
                      <c:pt idx="322">
                        <c:v>7.6</c:v>
                      </c:pt>
                      <c:pt idx="323">
                        <c:v>7.6</c:v>
                      </c:pt>
                      <c:pt idx="324">
                        <c:v>7.6</c:v>
                      </c:pt>
                      <c:pt idx="325">
                        <c:v>7.7</c:v>
                      </c:pt>
                      <c:pt idx="326">
                        <c:v>7.7</c:v>
                      </c:pt>
                      <c:pt idx="327">
                        <c:v>7.7</c:v>
                      </c:pt>
                      <c:pt idx="328">
                        <c:v>7.8</c:v>
                      </c:pt>
                      <c:pt idx="329">
                        <c:v>7.8</c:v>
                      </c:pt>
                      <c:pt idx="330">
                        <c:v>7.9</c:v>
                      </c:pt>
                      <c:pt idx="331">
                        <c:v>7.9</c:v>
                      </c:pt>
                      <c:pt idx="332">
                        <c:v>7.9</c:v>
                      </c:pt>
                      <c:pt idx="333">
                        <c:v>8</c:v>
                      </c:pt>
                      <c:pt idx="334">
                        <c:v>8</c:v>
                      </c:pt>
                      <c:pt idx="335">
                        <c:v>8.1</c:v>
                      </c:pt>
                      <c:pt idx="336">
                        <c:v>8.1</c:v>
                      </c:pt>
                      <c:pt idx="337">
                        <c:v>8.1</c:v>
                      </c:pt>
                      <c:pt idx="338">
                        <c:v>8.1999999999999993</c:v>
                      </c:pt>
                      <c:pt idx="339">
                        <c:v>8.1999999999999993</c:v>
                      </c:pt>
                      <c:pt idx="340">
                        <c:v>8.3000000000000007</c:v>
                      </c:pt>
                      <c:pt idx="341">
                        <c:v>8.3000000000000007</c:v>
                      </c:pt>
                      <c:pt idx="342">
                        <c:v>8.4</c:v>
                      </c:pt>
                      <c:pt idx="343">
                        <c:v>8.4</c:v>
                      </c:pt>
                      <c:pt idx="344">
                        <c:v>8.5</c:v>
                      </c:pt>
                      <c:pt idx="345">
                        <c:v>8.5</c:v>
                      </c:pt>
                      <c:pt idx="346">
                        <c:v>8.6</c:v>
                      </c:pt>
                      <c:pt idx="347">
                        <c:v>8.6</c:v>
                      </c:pt>
                      <c:pt idx="348">
                        <c:v>8.6999999999999993</c:v>
                      </c:pt>
                      <c:pt idx="349">
                        <c:v>8.6999999999999993</c:v>
                      </c:pt>
                      <c:pt idx="350">
                        <c:v>8.8000000000000007</c:v>
                      </c:pt>
                      <c:pt idx="351">
                        <c:v>8.8000000000000007</c:v>
                      </c:pt>
                      <c:pt idx="352">
                        <c:v>8.9</c:v>
                      </c:pt>
                      <c:pt idx="353">
                        <c:v>8.9</c:v>
                      </c:pt>
                      <c:pt idx="354">
                        <c:v>9</c:v>
                      </c:pt>
                      <c:pt idx="355">
                        <c:v>9</c:v>
                      </c:pt>
                      <c:pt idx="356">
                        <c:v>9.1</c:v>
                      </c:pt>
                      <c:pt idx="357">
                        <c:v>9.1</c:v>
                      </c:pt>
                      <c:pt idx="358">
                        <c:v>9.1999999999999993</c:v>
                      </c:pt>
                      <c:pt idx="359">
                        <c:v>9.1999999999999993</c:v>
                      </c:pt>
                      <c:pt idx="360">
                        <c:v>9.3000000000000007</c:v>
                      </c:pt>
                      <c:pt idx="361">
                        <c:v>9.4</c:v>
                      </c:pt>
                      <c:pt idx="362">
                        <c:v>9.4</c:v>
                      </c:pt>
                      <c:pt idx="363">
                        <c:v>9.5</c:v>
                      </c:pt>
                      <c:pt idx="364">
                        <c:v>9.5</c:v>
                      </c:pt>
                      <c:pt idx="365">
                        <c:v>9.6</c:v>
                      </c:pt>
                      <c:pt idx="366">
                        <c:v>9.6999999999999993</c:v>
                      </c:pt>
                      <c:pt idx="367">
                        <c:v>9.6999999999999993</c:v>
                      </c:pt>
                      <c:pt idx="368">
                        <c:v>9.8000000000000007</c:v>
                      </c:pt>
                      <c:pt idx="369">
                        <c:v>9.9</c:v>
                      </c:pt>
                      <c:pt idx="370">
                        <c:v>9.9</c:v>
                      </c:pt>
                      <c:pt idx="371">
                        <c:v>10</c:v>
                      </c:pt>
                      <c:pt idx="372">
                        <c:v>10.1</c:v>
                      </c:pt>
                      <c:pt idx="373">
                        <c:v>10.199999999999999</c:v>
                      </c:pt>
                      <c:pt idx="374">
                        <c:v>10.199999999999999</c:v>
                      </c:pt>
                      <c:pt idx="375">
                        <c:v>10.3</c:v>
                      </c:pt>
                      <c:pt idx="376">
                        <c:v>10.4</c:v>
                      </c:pt>
                      <c:pt idx="377">
                        <c:v>10.4</c:v>
                      </c:pt>
                      <c:pt idx="378">
                        <c:v>10.5</c:v>
                      </c:pt>
                      <c:pt idx="379">
                        <c:v>10.6</c:v>
                      </c:pt>
                      <c:pt idx="380">
                        <c:v>10.7</c:v>
                      </c:pt>
                      <c:pt idx="381">
                        <c:v>10.8</c:v>
                      </c:pt>
                      <c:pt idx="382">
                        <c:v>10.8</c:v>
                      </c:pt>
                      <c:pt idx="383">
                        <c:v>10.9</c:v>
                      </c:pt>
                      <c:pt idx="384">
                        <c:v>11</c:v>
                      </c:pt>
                      <c:pt idx="385">
                        <c:v>11.1</c:v>
                      </c:pt>
                      <c:pt idx="386">
                        <c:v>11.2</c:v>
                      </c:pt>
                      <c:pt idx="387">
                        <c:v>11.3</c:v>
                      </c:pt>
                      <c:pt idx="388">
                        <c:v>11.4</c:v>
                      </c:pt>
                      <c:pt idx="389">
                        <c:v>11.5</c:v>
                      </c:pt>
                      <c:pt idx="390">
                        <c:v>11.5</c:v>
                      </c:pt>
                      <c:pt idx="391">
                        <c:v>11.6</c:v>
                      </c:pt>
                      <c:pt idx="392">
                        <c:v>11.7</c:v>
                      </c:pt>
                      <c:pt idx="393">
                        <c:v>11.8</c:v>
                      </c:pt>
                      <c:pt idx="394">
                        <c:v>11.9</c:v>
                      </c:pt>
                      <c:pt idx="395">
                        <c:v>12</c:v>
                      </c:pt>
                      <c:pt idx="396">
                        <c:v>12.1</c:v>
                      </c:pt>
                      <c:pt idx="397">
                        <c:v>12.2</c:v>
                      </c:pt>
                      <c:pt idx="398">
                        <c:v>12.3</c:v>
                      </c:pt>
                      <c:pt idx="399">
                        <c:v>12.5</c:v>
                      </c:pt>
                      <c:pt idx="400">
                        <c:v>12.6</c:v>
                      </c:pt>
                      <c:pt idx="401">
                        <c:v>12.7</c:v>
                      </c:pt>
                      <c:pt idx="402">
                        <c:v>12.8</c:v>
                      </c:pt>
                      <c:pt idx="403">
                        <c:v>12.9</c:v>
                      </c:pt>
                      <c:pt idx="404">
                        <c:v>13</c:v>
                      </c:pt>
                      <c:pt idx="405">
                        <c:v>13.1</c:v>
                      </c:pt>
                      <c:pt idx="406">
                        <c:v>13.3</c:v>
                      </c:pt>
                      <c:pt idx="407">
                        <c:v>13.4</c:v>
                      </c:pt>
                      <c:pt idx="408">
                        <c:v>13.5</c:v>
                      </c:pt>
                      <c:pt idx="409">
                        <c:v>13.6</c:v>
                      </c:pt>
                      <c:pt idx="410">
                        <c:v>13.8</c:v>
                      </c:pt>
                      <c:pt idx="411">
                        <c:v>13.9</c:v>
                      </c:pt>
                      <c:pt idx="412">
                        <c:v>14</c:v>
                      </c:pt>
                      <c:pt idx="413">
                        <c:v>14.2</c:v>
                      </c:pt>
                      <c:pt idx="414">
                        <c:v>14.3</c:v>
                      </c:pt>
                      <c:pt idx="415">
                        <c:v>14.5</c:v>
                      </c:pt>
                      <c:pt idx="416">
                        <c:v>14.6</c:v>
                      </c:pt>
                      <c:pt idx="417">
                        <c:v>14.8</c:v>
                      </c:pt>
                      <c:pt idx="418">
                        <c:v>14.9</c:v>
                      </c:pt>
                      <c:pt idx="419">
                        <c:v>15.1</c:v>
                      </c:pt>
                      <c:pt idx="420">
                        <c:v>15.2</c:v>
                      </c:pt>
                      <c:pt idx="421">
                        <c:v>15.4</c:v>
                      </c:pt>
                      <c:pt idx="422">
                        <c:v>15.5</c:v>
                      </c:pt>
                      <c:pt idx="423">
                        <c:v>15.7</c:v>
                      </c:pt>
                      <c:pt idx="424">
                        <c:v>15.9</c:v>
                      </c:pt>
                      <c:pt idx="425">
                        <c:v>16.100000000000001</c:v>
                      </c:pt>
                      <c:pt idx="426">
                        <c:v>16.2</c:v>
                      </c:pt>
                      <c:pt idx="427">
                        <c:v>16.399999999999999</c:v>
                      </c:pt>
                      <c:pt idx="428">
                        <c:v>16.600000000000001</c:v>
                      </c:pt>
                      <c:pt idx="429">
                        <c:v>16.8</c:v>
                      </c:pt>
                      <c:pt idx="430">
                        <c:v>17</c:v>
                      </c:pt>
                      <c:pt idx="431">
                        <c:v>17.2</c:v>
                      </c:pt>
                      <c:pt idx="432">
                        <c:v>17.399999999999999</c:v>
                      </c:pt>
                      <c:pt idx="433">
                        <c:v>17.600000000000001</c:v>
                      </c:pt>
                      <c:pt idx="434">
                        <c:v>17.8</c:v>
                      </c:pt>
                      <c:pt idx="435">
                        <c:v>18</c:v>
                      </c:pt>
                      <c:pt idx="436">
                        <c:v>18.2</c:v>
                      </c:pt>
                      <c:pt idx="437">
                        <c:v>18.5</c:v>
                      </c:pt>
                      <c:pt idx="438">
                        <c:v>18.7</c:v>
                      </c:pt>
                      <c:pt idx="439">
                        <c:v>18.899999999999999</c:v>
                      </c:pt>
                      <c:pt idx="440">
                        <c:v>19.2</c:v>
                      </c:pt>
                      <c:pt idx="441">
                        <c:v>19.399999999999999</c:v>
                      </c:pt>
                      <c:pt idx="442">
                        <c:v>19.600000000000001</c:v>
                      </c:pt>
                      <c:pt idx="443">
                        <c:v>19.899999999999999</c:v>
                      </c:pt>
                      <c:pt idx="444">
                        <c:v>20.2</c:v>
                      </c:pt>
                      <c:pt idx="445">
                        <c:v>20.399999999999999</c:v>
                      </c:pt>
                      <c:pt idx="446">
                        <c:v>20.7</c:v>
                      </c:pt>
                      <c:pt idx="447">
                        <c:v>21</c:v>
                      </c:pt>
                      <c:pt idx="448">
                        <c:v>21.3</c:v>
                      </c:pt>
                      <c:pt idx="449">
                        <c:v>21.6</c:v>
                      </c:pt>
                      <c:pt idx="450">
                        <c:v>21.9</c:v>
                      </c:pt>
                      <c:pt idx="451">
                        <c:v>22.2</c:v>
                      </c:pt>
                      <c:pt idx="452">
                        <c:v>22.5</c:v>
                      </c:pt>
                      <c:pt idx="453">
                        <c:v>22.8</c:v>
                      </c:pt>
                      <c:pt idx="454">
                        <c:v>23.2</c:v>
                      </c:pt>
                      <c:pt idx="455">
                        <c:v>23.5</c:v>
                      </c:pt>
                      <c:pt idx="456">
                        <c:v>23.8</c:v>
                      </c:pt>
                      <c:pt idx="457">
                        <c:v>24.2</c:v>
                      </c:pt>
                      <c:pt idx="458">
                        <c:v>24.6</c:v>
                      </c:pt>
                      <c:pt idx="459">
                        <c:v>25</c:v>
                      </c:pt>
                      <c:pt idx="460">
                        <c:v>25.3</c:v>
                      </c:pt>
                      <c:pt idx="461">
                        <c:v>25.7</c:v>
                      </c:pt>
                      <c:pt idx="462">
                        <c:v>26.2</c:v>
                      </c:pt>
                      <c:pt idx="463">
                        <c:v>26.6</c:v>
                      </c:pt>
                      <c:pt idx="464">
                        <c:v>27</c:v>
                      </c:pt>
                      <c:pt idx="465">
                        <c:v>27.5</c:v>
                      </c:pt>
                      <c:pt idx="466">
                        <c:v>27.9</c:v>
                      </c:pt>
                      <c:pt idx="467">
                        <c:v>28.4</c:v>
                      </c:pt>
                      <c:pt idx="468">
                        <c:v>28.9</c:v>
                      </c:pt>
                      <c:pt idx="469">
                        <c:v>29.4</c:v>
                      </c:pt>
                      <c:pt idx="470">
                        <c:v>29.9</c:v>
                      </c:pt>
                      <c:pt idx="471">
                        <c:v>30.4</c:v>
                      </c:pt>
                      <c:pt idx="472">
                        <c:v>31</c:v>
                      </c:pt>
                      <c:pt idx="473">
                        <c:v>31.5</c:v>
                      </c:pt>
                      <c:pt idx="474">
                        <c:v>32.1</c:v>
                      </c:pt>
                      <c:pt idx="475">
                        <c:v>32.700000000000003</c:v>
                      </c:pt>
                      <c:pt idx="476">
                        <c:v>33.299999999999997</c:v>
                      </c:pt>
                      <c:pt idx="477">
                        <c:v>34</c:v>
                      </c:pt>
                      <c:pt idx="478">
                        <c:v>34.700000000000003</c:v>
                      </c:pt>
                      <c:pt idx="479">
                        <c:v>35.299999999999997</c:v>
                      </c:pt>
                      <c:pt idx="480">
                        <c:v>36</c:v>
                      </c:pt>
                      <c:pt idx="481">
                        <c:v>36.799999999999997</c:v>
                      </c:pt>
                      <c:pt idx="482">
                        <c:v>37.5</c:v>
                      </c:pt>
                      <c:pt idx="483">
                        <c:v>38.299999999999997</c:v>
                      </c:pt>
                      <c:pt idx="484">
                        <c:v>39.200000000000003</c:v>
                      </c:pt>
                      <c:pt idx="485">
                        <c:v>40</c:v>
                      </c:pt>
                      <c:pt idx="486">
                        <c:v>40.9</c:v>
                      </c:pt>
                      <c:pt idx="487">
                        <c:v>41.8</c:v>
                      </c:pt>
                      <c:pt idx="488">
                        <c:v>42.8</c:v>
                      </c:pt>
                      <c:pt idx="489">
                        <c:v>43.8</c:v>
                      </c:pt>
                      <c:pt idx="490">
                        <c:v>44.8</c:v>
                      </c:pt>
                      <c:pt idx="491">
                        <c:v>45.9</c:v>
                      </c:pt>
                      <c:pt idx="492">
                        <c:v>47</c:v>
                      </c:pt>
                      <c:pt idx="493">
                        <c:v>48.3</c:v>
                      </c:pt>
                      <c:pt idx="494">
                        <c:v>49.5</c:v>
                      </c:pt>
                      <c:pt idx="495">
                        <c:v>50.8</c:v>
                      </c:pt>
                      <c:pt idx="496">
                        <c:v>52.2</c:v>
                      </c:pt>
                      <c:pt idx="497">
                        <c:v>53.7</c:v>
                      </c:pt>
                      <c:pt idx="498">
                        <c:v>55.2</c:v>
                      </c:pt>
                      <c:pt idx="499">
                        <c:v>56.9</c:v>
                      </c:pt>
                      <c:pt idx="500">
                        <c:v>58.6</c:v>
                      </c:pt>
                      <c:pt idx="501">
                        <c:v>60.4</c:v>
                      </c:pt>
                      <c:pt idx="502">
                        <c:v>62.4</c:v>
                      </c:pt>
                      <c:pt idx="503">
                        <c:v>64.5</c:v>
                      </c:pt>
                      <c:pt idx="504">
                        <c:v>66.7</c:v>
                      </c:pt>
                      <c:pt idx="505">
                        <c:v>69.2</c:v>
                      </c:pt>
                      <c:pt idx="506">
                        <c:v>71.599999999999994</c:v>
                      </c:pt>
                      <c:pt idx="507">
                        <c:v>74.3</c:v>
                      </c:pt>
                      <c:pt idx="508">
                        <c:v>77.2</c:v>
                      </c:pt>
                      <c:pt idx="509">
                        <c:v>80.400000000000006</c:v>
                      </c:pt>
                      <c:pt idx="510">
                        <c:v>84</c:v>
                      </c:pt>
                      <c:pt idx="511">
                        <c:v>87.4</c:v>
                      </c:pt>
                      <c:pt idx="512">
                        <c:v>91</c:v>
                      </c:pt>
                      <c:pt idx="513">
                        <c:v>95.2</c:v>
                      </c:pt>
                      <c:pt idx="514">
                        <c:v>99.8</c:v>
                      </c:pt>
                      <c:pt idx="515">
                        <c:v>105.1</c:v>
                      </c:pt>
                      <c:pt idx="516">
                        <c:v>110</c:v>
                      </c:pt>
                      <c:pt idx="517">
                        <c:v>114.9</c:v>
                      </c:pt>
                      <c:pt idx="518">
                        <c:v>120.4</c:v>
                      </c:pt>
                      <c:pt idx="519">
                        <c:v>126.8</c:v>
                      </c:pt>
                      <c:pt idx="520">
                        <c:v>134.30000000000001</c:v>
                      </c:pt>
                      <c:pt idx="521">
                        <c:v>141.80000000000001</c:v>
                      </c:pt>
                      <c:pt idx="522">
                        <c:v>147.1</c:v>
                      </c:pt>
                      <c:pt idx="523">
                        <c:v>153.80000000000001</c:v>
                      </c:pt>
                      <c:pt idx="524">
                        <c:v>161.6</c:v>
                      </c:pt>
                      <c:pt idx="525">
                        <c:v>170.7</c:v>
                      </c:pt>
                      <c:pt idx="526">
                        <c:v>183.2</c:v>
                      </c:pt>
                      <c:pt idx="527">
                        <c:v>185.8</c:v>
                      </c:pt>
                      <c:pt idx="528">
                        <c:v>192.2</c:v>
                      </c:pt>
                      <c:pt idx="529">
                        <c:v>199.9</c:v>
                      </c:pt>
                      <c:pt idx="530">
                        <c:v>208.5</c:v>
                      </c:pt>
                      <c:pt idx="531">
                        <c:v>219.1</c:v>
                      </c:pt>
                      <c:pt idx="532">
                        <c:v>223.3</c:v>
                      </c:pt>
                      <c:pt idx="533">
                        <c:v>227.2</c:v>
                      </c:pt>
                      <c:pt idx="534">
                        <c:v>232.4</c:v>
                      </c:pt>
                      <c:pt idx="535">
                        <c:v>238.1</c:v>
                      </c:pt>
                      <c:pt idx="536">
                        <c:v>244.1</c:v>
                      </c:pt>
                      <c:pt idx="537">
                        <c:v>248.7</c:v>
                      </c:pt>
                      <c:pt idx="538">
                        <c:v>249.8</c:v>
                      </c:pt>
                      <c:pt idx="539">
                        <c:v>252</c:v>
                      </c:pt>
                      <c:pt idx="540">
                        <c:v>254.4</c:v>
                      </c:pt>
                      <c:pt idx="541">
                        <c:v>256.7</c:v>
                      </c:pt>
                      <c:pt idx="542">
                        <c:v>258.7</c:v>
                      </c:pt>
                      <c:pt idx="543">
                        <c:v>259.3</c:v>
                      </c:pt>
                      <c:pt idx="544">
                        <c:v>260.10000000000002</c:v>
                      </c:pt>
                      <c:pt idx="545">
                        <c:v>260.8</c:v>
                      </c:pt>
                      <c:pt idx="546">
                        <c:v>261.5</c:v>
                      </c:pt>
                      <c:pt idx="547">
                        <c:v>262.10000000000002</c:v>
                      </c:pt>
                      <c:pt idx="548">
                        <c:v>262.60000000000002</c:v>
                      </c:pt>
                      <c:pt idx="549">
                        <c:v>262.89999999999998</c:v>
                      </c:pt>
                      <c:pt idx="550">
                        <c:v>263.2</c:v>
                      </c:pt>
                      <c:pt idx="551">
                        <c:v>263.5</c:v>
                      </c:pt>
                      <c:pt idx="552">
                        <c:v>263.8</c:v>
                      </c:pt>
                      <c:pt idx="553">
                        <c:v>264</c:v>
                      </c:pt>
                      <c:pt idx="554">
                        <c:v>264.2</c:v>
                      </c:pt>
                      <c:pt idx="555">
                        <c:v>264.39999999999998</c:v>
                      </c:pt>
                      <c:pt idx="556">
                        <c:v>264.60000000000002</c:v>
                      </c:pt>
                      <c:pt idx="557">
                        <c:v>264.7</c:v>
                      </c:pt>
                      <c:pt idx="558">
                        <c:v>264.89999999999998</c:v>
                      </c:pt>
                      <c:pt idx="559">
                        <c:v>265</c:v>
                      </c:pt>
                      <c:pt idx="560">
                        <c:v>265.10000000000002</c:v>
                      </c:pt>
                      <c:pt idx="561">
                        <c:v>265.2</c:v>
                      </c:pt>
                      <c:pt idx="562">
                        <c:v>265.3</c:v>
                      </c:pt>
                      <c:pt idx="563">
                        <c:v>265.39999999999998</c:v>
                      </c:pt>
                      <c:pt idx="564">
                        <c:v>265.5</c:v>
                      </c:pt>
                      <c:pt idx="565">
                        <c:v>265.5</c:v>
                      </c:pt>
                      <c:pt idx="566">
                        <c:v>265.60000000000002</c:v>
                      </c:pt>
                      <c:pt idx="567">
                        <c:v>265.7</c:v>
                      </c:pt>
                      <c:pt idx="568">
                        <c:v>265.7</c:v>
                      </c:pt>
                      <c:pt idx="569">
                        <c:v>265.8</c:v>
                      </c:pt>
                      <c:pt idx="570">
                        <c:v>265.8</c:v>
                      </c:pt>
                      <c:pt idx="571">
                        <c:v>265.89999999999998</c:v>
                      </c:pt>
                      <c:pt idx="572">
                        <c:v>265.89999999999998</c:v>
                      </c:pt>
                      <c:pt idx="573">
                        <c:v>266</c:v>
                      </c:pt>
                      <c:pt idx="574">
                        <c:v>266</c:v>
                      </c:pt>
                      <c:pt idx="575">
                        <c:v>266.10000000000002</c:v>
                      </c:pt>
                      <c:pt idx="576">
                        <c:v>266.10000000000002</c:v>
                      </c:pt>
                      <c:pt idx="577">
                        <c:v>266.10000000000002</c:v>
                      </c:pt>
                      <c:pt idx="578">
                        <c:v>266.10000000000002</c:v>
                      </c:pt>
                      <c:pt idx="579">
                        <c:v>266.10000000000002</c:v>
                      </c:pt>
                      <c:pt idx="580">
                        <c:v>266.2</c:v>
                      </c:pt>
                      <c:pt idx="581">
                        <c:v>266.2</c:v>
                      </c:pt>
                      <c:pt idx="582">
                        <c:v>266.2</c:v>
                      </c:pt>
                      <c:pt idx="583">
                        <c:v>266.2</c:v>
                      </c:pt>
                      <c:pt idx="584">
                        <c:v>266.2</c:v>
                      </c:pt>
                      <c:pt idx="585">
                        <c:v>266.3</c:v>
                      </c:pt>
                      <c:pt idx="586">
                        <c:v>266.3</c:v>
                      </c:pt>
                      <c:pt idx="587">
                        <c:v>266.3</c:v>
                      </c:pt>
                      <c:pt idx="588">
                        <c:v>266.3</c:v>
                      </c:pt>
                      <c:pt idx="589">
                        <c:v>266.3</c:v>
                      </c:pt>
                      <c:pt idx="590">
                        <c:v>266.3</c:v>
                      </c:pt>
                      <c:pt idx="591">
                        <c:v>266.39999999999998</c:v>
                      </c:pt>
                      <c:pt idx="592">
                        <c:v>266.39999999999998</c:v>
                      </c:pt>
                      <c:pt idx="593">
                        <c:v>266.39999999999998</c:v>
                      </c:pt>
                      <c:pt idx="594">
                        <c:v>266.39999999999998</c:v>
                      </c:pt>
                      <c:pt idx="595">
                        <c:v>266.39999999999998</c:v>
                      </c:pt>
                      <c:pt idx="596">
                        <c:v>266.39999999999998</c:v>
                      </c:pt>
                      <c:pt idx="597">
                        <c:v>266.39999999999998</c:v>
                      </c:pt>
                      <c:pt idx="598">
                        <c:v>266.39999999999998</c:v>
                      </c:pt>
                      <c:pt idx="599">
                        <c:v>266.3</c:v>
                      </c:pt>
                      <c:pt idx="600">
                        <c:v>266.3</c:v>
                      </c:pt>
                      <c:pt idx="601">
                        <c:v>266.3</c:v>
                      </c:pt>
                      <c:pt idx="602">
                        <c:v>266.3</c:v>
                      </c:pt>
                      <c:pt idx="603">
                        <c:v>266.3</c:v>
                      </c:pt>
                      <c:pt idx="604">
                        <c:v>266.3</c:v>
                      </c:pt>
                      <c:pt idx="605">
                        <c:v>266.2</c:v>
                      </c:pt>
                      <c:pt idx="606">
                        <c:v>266.2</c:v>
                      </c:pt>
                      <c:pt idx="607">
                        <c:v>266.2</c:v>
                      </c:pt>
                      <c:pt idx="608">
                        <c:v>266.2</c:v>
                      </c:pt>
                      <c:pt idx="609">
                        <c:v>266.10000000000002</c:v>
                      </c:pt>
                      <c:pt idx="610">
                        <c:v>266.10000000000002</c:v>
                      </c:pt>
                      <c:pt idx="611">
                        <c:v>266.10000000000002</c:v>
                      </c:pt>
                      <c:pt idx="612">
                        <c:v>266</c:v>
                      </c:pt>
                      <c:pt idx="613">
                        <c:v>266</c:v>
                      </c:pt>
                      <c:pt idx="614">
                        <c:v>265.89999999999998</c:v>
                      </c:pt>
                      <c:pt idx="615">
                        <c:v>265.8</c:v>
                      </c:pt>
                      <c:pt idx="616">
                        <c:v>265.7</c:v>
                      </c:pt>
                      <c:pt idx="617">
                        <c:v>265.60000000000002</c:v>
                      </c:pt>
                      <c:pt idx="618">
                        <c:v>265.5</c:v>
                      </c:pt>
                      <c:pt idx="619">
                        <c:v>265.39999999999998</c:v>
                      </c:pt>
                      <c:pt idx="620">
                        <c:v>265.2</c:v>
                      </c:pt>
                      <c:pt idx="621">
                        <c:v>265.10000000000002</c:v>
                      </c:pt>
                      <c:pt idx="622">
                        <c:v>264.89999999999998</c:v>
                      </c:pt>
                      <c:pt idx="623">
                        <c:v>264.7</c:v>
                      </c:pt>
                      <c:pt idx="624">
                        <c:v>264.39999999999998</c:v>
                      </c:pt>
                      <c:pt idx="625">
                        <c:v>264.2</c:v>
                      </c:pt>
                      <c:pt idx="626">
                        <c:v>263.89999999999998</c:v>
                      </c:pt>
                      <c:pt idx="627">
                        <c:v>263.60000000000002</c:v>
                      </c:pt>
                      <c:pt idx="628">
                        <c:v>263.2</c:v>
                      </c:pt>
                      <c:pt idx="629">
                        <c:v>262.8</c:v>
                      </c:pt>
                      <c:pt idx="630">
                        <c:v>262.39999999999998</c:v>
                      </c:pt>
                      <c:pt idx="631">
                        <c:v>261.89999999999998</c:v>
                      </c:pt>
                      <c:pt idx="632">
                        <c:v>261.3</c:v>
                      </c:pt>
                      <c:pt idx="633">
                        <c:v>260.3</c:v>
                      </c:pt>
                      <c:pt idx="634">
                        <c:v>259.2</c:v>
                      </c:pt>
                      <c:pt idx="635">
                        <c:v>258</c:v>
                      </c:pt>
                      <c:pt idx="636">
                        <c:v>257</c:v>
                      </c:pt>
                      <c:pt idx="637">
                        <c:v>256.10000000000002</c:v>
                      </c:pt>
                      <c:pt idx="638">
                        <c:v>252.8</c:v>
                      </c:pt>
                      <c:pt idx="639">
                        <c:v>249.4</c:v>
                      </c:pt>
                      <c:pt idx="640">
                        <c:v>246</c:v>
                      </c:pt>
                      <c:pt idx="641">
                        <c:v>243</c:v>
                      </c:pt>
                      <c:pt idx="642">
                        <c:v>241.5</c:v>
                      </c:pt>
                      <c:pt idx="643">
                        <c:v>235.2</c:v>
                      </c:pt>
                      <c:pt idx="644">
                        <c:v>228.2</c:v>
                      </c:pt>
                      <c:pt idx="645">
                        <c:v>221.7</c:v>
                      </c:pt>
                      <c:pt idx="646">
                        <c:v>215.9</c:v>
                      </c:pt>
                      <c:pt idx="647">
                        <c:v>211.2</c:v>
                      </c:pt>
                      <c:pt idx="648">
                        <c:v>205.8</c:v>
                      </c:pt>
                      <c:pt idx="649">
                        <c:v>196</c:v>
                      </c:pt>
                      <c:pt idx="650">
                        <c:v>187.9</c:v>
                      </c:pt>
                      <c:pt idx="651">
                        <c:v>180.6</c:v>
                      </c:pt>
                      <c:pt idx="652">
                        <c:v>174.4</c:v>
                      </c:pt>
                      <c:pt idx="653">
                        <c:v>170.9</c:v>
                      </c:pt>
                      <c:pt idx="654">
                        <c:v>160.6</c:v>
                      </c:pt>
                      <c:pt idx="655">
                        <c:v>153</c:v>
                      </c:pt>
                      <c:pt idx="656">
                        <c:v>146.19999999999999</c:v>
                      </c:pt>
                      <c:pt idx="657">
                        <c:v>140.30000000000001</c:v>
                      </c:pt>
                      <c:pt idx="658">
                        <c:v>135.4</c:v>
                      </c:pt>
                      <c:pt idx="659">
                        <c:v>129.30000000000001</c:v>
                      </c:pt>
                      <c:pt idx="660">
                        <c:v>123.3</c:v>
                      </c:pt>
                      <c:pt idx="661">
                        <c:v>118</c:v>
                      </c:pt>
                      <c:pt idx="662">
                        <c:v>113.3</c:v>
                      </c:pt>
                      <c:pt idx="663">
                        <c:v>109.1</c:v>
                      </c:pt>
                      <c:pt idx="664">
                        <c:v>105.1</c:v>
                      </c:pt>
                      <c:pt idx="665">
                        <c:v>100.8</c:v>
                      </c:pt>
                      <c:pt idx="666">
                        <c:v>97</c:v>
                      </c:pt>
                      <c:pt idx="667">
                        <c:v>93.5</c:v>
                      </c:pt>
                      <c:pt idx="668">
                        <c:v>90.3</c:v>
                      </c:pt>
                      <c:pt idx="669">
                        <c:v>87.5</c:v>
                      </c:pt>
                      <c:pt idx="670">
                        <c:v>84.5</c:v>
                      </c:pt>
                      <c:pt idx="671">
                        <c:v>81.7</c:v>
                      </c:pt>
                      <c:pt idx="672">
                        <c:v>79.2</c:v>
                      </c:pt>
                      <c:pt idx="673">
                        <c:v>76.900000000000006</c:v>
                      </c:pt>
                      <c:pt idx="674">
                        <c:v>74.7</c:v>
                      </c:pt>
                      <c:pt idx="675">
                        <c:v>72.599999999999994</c:v>
                      </c:pt>
                      <c:pt idx="676">
                        <c:v>70.599999999999994</c:v>
                      </c:pt>
                      <c:pt idx="677">
                        <c:v>68.7</c:v>
                      </c:pt>
                      <c:pt idx="678">
                        <c:v>66.900000000000006</c:v>
                      </c:pt>
                      <c:pt idx="679">
                        <c:v>65.2</c:v>
                      </c:pt>
                      <c:pt idx="680">
                        <c:v>63.6</c:v>
                      </c:pt>
                      <c:pt idx="681">
                        <c:v>62.1</c:v>
                      </c:pt>
                      <c:pt idx="682">
                        <c:v>60.6</c:v>
                      </c:pt>
                      <c:pt idx="683">
                        <c:v>59.2</c:v>
                      </c:pt>
                      <c:pt idx="684">
                        <c:v>57.9</c:v>
                      </c:pt>
                      <c:pt idx="685">
                        <c:v>56.7</c:v>
                      </c:pt>
                      <c:pt idx="686">
                        <c:v>55.5</c:v>
                      </c:pt>
                      <c:pt idx="687">
                        <c:v>54.3</c:v>
                      </c:pt>
                      <c:pt idx="688">
                        <c:v>53.2</c:v>
                      </c:pt>
                      <c:pt idx="689">
                        <c:v>52.1</c:v>
                      </c:pt>
                      <c:pt idx="690">
                        <c:v>51.1</c:v>
                      </c:pt>
                      <c:pt idx="691">
                        <c:v>50.1</c:v>
                      </c:pt>
                      <c:pt idx="692">
                        <c:v>49.2</c:v>
                      </c:pt>
                      <c:pt idx="693">
                        <c:v>48.3</c:v>
                      </c:pt>
                      <c:pt idx="694">
                        <c:v>47.4</c:v>
                      </c:pt>
                      <c:pt idx="695">
                        <c:v>46.5</c:v>
                      </c:pt>
                      <c:pt idx="696">
                        <c:v>45.7</c:v>
                      </c:pt>
                      <c:pt idx="697">
                        <c:v>44.9</c:v>
                      </c:pt>
                      <c:pt idx="698">
                        <c:v>44.1</c:v>
                      </c:pt>
                      <c:pt idx="699">
                        <c:v>43.4</c:v>
                      </c:pt>
                      <c:pt idx="700">
                        <c:v>42.7</c:v>
                      </c:pt>
                      <c:pt idx="701">
                        <c:v>42</c:v>
                      </c:pt>
                      <c:pt idx="702">
                        <c:v>41.3</c:v>
                      </c:pt>
                      <c:pt idx="703">
                        <c:v>40.6</c:v>
                      </c:pt>
                      <c:pt idx="704">
                        <c:v>40</c:v>
                      </c:pt>
                      <c:pt idx="705">
                        <c:v>39.4</c:v>
                      </c:pt>
                      <c:pt idx="706">
                        <c:v>38.799999999999997</c:v>
                      </c:pt>
                      <c:pt idx="707">
                        <c:v>38.200000000000003</c:v>
                      </c:pt>
                      <c:pt idx="708">
                        <c:v>37.6</c:v>
                      </c:pt>
                      <c:pt idx="709">
                        <c:v>37</c:v>
                      </c:pt>
                      <c:pt idx="710">
                        <c:v>36.5</c:v>
                      </c:pt>
                      <c:pt idx="711">
                        <c:v>36</c:v>
                      </c:pt>
                      <c:pt idx="712">
                        <c:v>35.5</c:v>
                      </c:pt>
                      <c:pt idx="713">
                        <c:v>35</c:v>
                      </c:pt>
                      <c:pt idx="714">
                        <c:v>34.5</c:v>
                      </c:pt>
                      <c:pt idx="715">
                        <c:v>34</c:v>
                      </c:pt>
                      <c:pt idx="716">
                        <c:v>33.6</c:v>
                      </c:pt>
                      <c:pt idx="717">
                        <c:v>33.1</c:v>
                      </c:pt>
                      <c:pt idx="718">
                        <c:v>32.700000000000003</c:v>
                      </c:pt>
                      <c:pt idx="719">
                        <c:v>32.299999999999997</c:v>
                      </c:pt>
                      <c:pt idx="720">
                        <c:v>31.8</c:v>
                      </c:pt>
                      <c:pt idx="721">
                        <c:v>31.4</c:v>
                      </c:pt>
                      <c:pt idx="722">
                        <c:v>31</c:v>
                      </c:pt>
                      <c:pt idx="723">
                        <c:v>30.7</c:v>
                      </c:pt>
                      <c:pt idx="724">
                        <c:v>30.3</c:v>
                      </c:pt>
                      <c:pt idx="725">
                        <c:v>29.9</c:v>
                      </c:pt>
                      <c:pt idx="726">
                        <c:v>29.6</c:v>
                      </c:pt>
                      <c:pt idx="727">
                        <c:v>29.2</c:v>
                      </c:pt>
                      <c:pt idx="728">
                        <c:v>28.9</c:v>
                      </c:pt>
                      <c:pt idx="729">
                        <c:v>28.5</c:v>
                      </c:pt>
                      <c:pt idx="730">
                        <c:v>28.2</c:v>
                      </c:pt>
                      <c:pt idx="731">
                        <c:v>27.9</c:v>
                      </c:pt>
                      <c:pt idx="732">
                        <c:v>27.6</c:v>
                      </c:pt>
                      <c:pt idx="733">
                        <c:v>27.3</c:v>
                      </c:pt>
                      <c:pt idx="734">
                        <c:v>27</c:v>
                      </c:pt>
                      <c:pt idx="735">
                        <c:v>26.7</c:v>
                      </c:pt>
                      <c:pt idx="736">
                        <c:v>26.4</c:v>
                      </c:pt>
                      <c:pt idx="737">
                        <c:v>26.1</c:v>
                      </c:pt>
                      <c:pt idx="738">
                        <c:v>25.9</c:v>
                      </c:pt>
                      <c:pt idx="739">
                        <c:v>25.6</c:v>
                      </c:pt>
                      <c:pt idx="740">
                        <c:v>25.3</c:v>
                      </c:pt>
                      <c:pt idx="741">
                        <c:v>25.1</c:v>
                      </c:pt>
                      <c:pt idx="742">
                        <c:v>24.8</c:v>
                      </c:pt>
                      <c:pt idx="743">
                        <c:v>24.6</c:v>
                      </c:pt>
                      <c:pt idx="744">
                        <c:v>24.3</c:v>
                      </c:pt>
                      <c:pt idx="745">
                        <c:v>24.1</c:v>
                      </c:pt>
                      <c:pt idx="746">
                        <c:v>23.9</c:v>
                      </c:pt>
                      <c:pt idx="747">
                        <c:v>23.7</c:v>
                      </c:pt>
                      <c:pt idx="748">
                        <c:v>23.4</c:v>
                      </c:pt>
                      <c:pt idx="749">
                        <c:v>23.2</c:v>
                      </c:pt>
                      <c:pt idx="750">
                        <c:v>23</c:v>
                      </c:pt>
                      <c:pt idx="751">
                        <c:v>22.8</c:v>
                      </c:pt>
                      <c:pt idx="752">
                        <c:v>22.6</c:v>
                      </c:pt>
                      <c:pt idx="753">
                        <c:v>22.4</c:v>
                      </c:pt>
                      <c:pt idx="754">
                        <c:v>22.2</c:v>
                      </c:pt>
                      <c:pt idx="755">
                        <c:v>22</c:v>
                      </c:pt>
                      <c:pt idx="756">
                        <c:v>21.8</c:v>
                      </c:pt>
                      <c:pt idx="757">
                        <c:v>21.6</c:v>
                      </c:pt>
                      <c:pt idx="758">
                        <c:v>21.5</c:v>
                      </c:pt>
                      <c:pt idx="759">
                        <c:v>21.3</c:v>
                      </c:pt>
                      <c:pt idx="760">
                        <c:v>21.1</c:v>
                      </c:pt>
                      <c:pt idx="761">
                        <c:v>20.9</c:v>
                      </c:pt>
                      <c:pt idx="762">
                        <c:v>20.8</c:v>
                      </c:pt>
                      <c:pt idx="763">
                        <c:v>20.6</c:v>
                      </c:pt>
                      <c:pt idx="764">
                        <c:v>20.399999999999999</c:v>
                      </c:pt>
                      <c:pt idx="765">
                        <c:v>20.3</c:v>
                      </c:pt>
                      <c:pt idx="766">
                        <c:v>20.100000000000001</c:v>
                      </c:pt>
                      <c:pt idx="767">
                        <c:v>20</c:v>
                      </c:pt>
                      <c:pt idx="768">
                        <c:v>19.8</c:v>
                      </c:pt>
                      <c:pt idx="769">
                        <c:v>19.7</c:v>
                      </c:pt>
                      <c:pt idx="770">
                        <c:v>19.5</c:v>
                      </c:pt>
                      <c:pt idx="771">
                        <c:v>19.399999999999999</c:v>
                      </c:pt>
                      <c:pt idx="772">
                        <c:v>19.2</c:v>
                      </c:pt>
                      <c:pt idx="773">
                        <c:v>19.100000000000001</c:v>
                      </c:pt>
                      <c:pt idx="774">
                        <c:v>19</c:v>
                      </c:pt>
                      <c:pt idx="775">
                        <c:v>18.8</c:v>
                      </c:pt>
                      <c:pt idx="776">
                        <c:v>18.7</c:v>
                      </c:pt>
                      <c:pt idx="777">
                        <c:v>18.600000000000001</c:v>
                      </c:pt>
                      <c:pt idx="778">
                        <c:v>18.399999999999999</c:v>
                      </c:pt>
                      <c:pt idx="779">
                        <c:v>18.3</c:v>
                      </c:pt>
                      <c:pt idx="780">
                        <c:v>18.2</c:v>
                      </c:pt>
                      <c:pt idx="781">
                        <c:v>18.100000000000001</c:v>
                      </c:pt>
                      <c:pt idx="782">
                        <c:v>18</c:v>
                      </c:pt>
                      <c:pt idx="783">
                        <c:v>17.8</c:v>
                      </c:pt>
                      <c:pt idx="784">
                        <c:v>17.7</c:v>
                      </c:pt>
                      <c:pt idx="785">
                        <c:v>17.600000000000001</c:v>
                      </c:pt>
                      <c:pt idx="786">
                        <c:v>17.5</c:v>
                      </c:pt>
                      <c:pt idx="787">
                        <c:v>17.399999999999999</c:v>
                      </c:pt>
                      <c:pt idx="788">
                        <c:v>17.3</c:v>
                      </c:pt>
                      <c:pt idx="789">
                        <c:v>17.2</c:v>
                      </c:pt>
                      <c:pt idx="790">
                        <c:v>17.100000000000001</c:v>
                      </c:pt>
                      <c:pt idx="791">
                        <c:v>17</c:v>
                      </c:pt>
                      <c:pt idx="792">
                        <c:v>16.899999999999999</c:v>
                      </c:pt>
                      <c:pt idx="793">
                        <c:v>16.8</c:v>
                      </c:pt>
                      <c:pt idx="794">
                        <c:v>16.7</c:v>
                      </c:pt>
                      <c:pt idx="795">
                        <c:v>16.600000000000001</c:v>
                      </c:pt>
                      <c:pt idx="796">
                        <c:v>16.5</c:v>
                      </c:pt>
                      <c:pt idx="797">
                        <c:v>16.399999999999999</c:v>
                      </c:pt>
                      <c:pt idx="798">
                        <c:v>16.3</c:v>
                      </c:pt>
                      <c:pt idx="799">
                        <c:v>16.2</c:v>
                      </c:pt>
                      <c:pt idx="800">
                        <c:v>16.100000000000001</c:v>
                      </c:pt>
                      <c:pt idx="801">
                        <c:v>16</c:v>
                      </c:pt>
                      <c:pt idx="802">
                        <c:v>15.9</c:v>
                      </c:pt>
                      <c:pt idx="803">
                        <c:v>15.9</c:v>
                      </c:pt>
                      <c:pt idx="804">
                        <c:v>15.8</c:v>
                      </c:pt>
                      <c:pt idx="805">
                        <c:v>15.7</c:v>
                      </c:pt>
                      <c:pt idx="806">
                        <c:v>15.6</c:v>
                      </c:pt>
                      <c:pt idx="807">
                        <c:v>15.5</c:v>
                      </c:pt>
                      <c:pt idx="808">
                        <c:v>15.5</c:v>
                      </c:pt>
                      <c:pt idx="809">
                        <c:v>15.4</c:v>
                      </c:pt>
                      <c:pt idx="810">
                        <c:v>15.3</c:v>
                      </c:pt>
                      <c:pt idx="811">
                        <c:v>15.2</c:v>
                      </c:pt>
                      <c:pt idx="812">
                        <c:v>15.2</c:v>
                      </c:pt>
                      <c:pt idx="813">
                        <c:v>15.1</c:v>
                      </c:pt>
                      <c:pt idx="814">
                        <c:v>15</c:v>
                      </c:pt>
                      <c:pt idx="815">
                        <c:v>14.9</c:v>
                      </c:pt>
                      <c:pt idx="816">
                        <c:v>14.9</c:v>
                      </c:pt>
                      <c:pt idx="817">
                        <c:v>14.8</c:v>
                      </c:pt>
                      <c:pt idx="818">
                        <c:v>14.7</c:v>
                      </c:pt>
                      <c:pt idx="819">
                        <c:v>14.7</c:v>
                      </c:pt>
                      <c:pt idx="820">
                        <c:v>14.6</c:v>
                      </c:pt>
                      <c:pt idx="821">
                        <c:v>14.5</c:v>
                      </c:pt>
                      <c:pt idx="822">
                        <c:v>14.5</c:v>
                      </c:pt>
                      <c:pt idx="823">
                        <c:v>14.4</c:v>
                      </c:pt>
                      <c:pt idx="824">
                        <c:v>14.4</c:v>
                      </c:pt>
                      <c:pt idx="825">
                        <c:v>14.3</c:v>
                      </c:pt>
                      <c:pt idx="826">
                        <c:v>14.2</c:v>
                      </c:pt>
                      <c:pt idx="827">
                        <c:v>14.2</c:v>
                      </c:pt>
                      <c:pt idx="828">
                        <c:v>14.1</c:v>
                      </c:pt>
                      <c:pt idx="829">
                        <c:v>14.1</c:v>
                      </c:pt>
                      <c:pt idx="830">
                        <c:v>14</c:v>
                      </c:pt>
                      <c:pt idx="831">
                        <c:v>13.9</c:v>
                      </c:pt>
                      <c:pt idx="832">
                        <c:v>13.9</c:v>
                      </c:pt>
                      <c:pt idx="833">
                        <c:v>13.8</c:v>
                      </c:pt>
                      <c:pt idx="834">
                        <c:v>13.8</c:v>
                      </c:pt>
                      <c:pt idx="835">
                        <c:v>13.7</c:v>
                      </c:pt>
                      <c:pt idx="836">
                        <c:v>13.7</c:v>
                      </c:pt>
                      <c:pt idx="837">
                        <c:v>13.6</c:v>
                      </c:pt>
                      <c:pt idx="838">
                        <c:v>13.6</c:v>
                      </c:pt>
                      <c:pt idx="839">
                        <c:v>13.5</c:v>
                      </c:pt>
                      <c:pt idx="840">
                        <c:v>13.5</c:v>
                      </c:pt>
                      <c:pt idx="841">
                        <c:v>13.4</c:v>
                      </c:pt>
                      <c:pt idx="842">
                        <c:v>13.4</c:v>
                      </c:pt>
                      <c:pt idx="843">
                        <c:v>13.3</c:v>
                      </c:pt>
                      <c:pt idx="844">
                        <c:v>13.3</c:v>
                      </c:pt>
                      <c:pt idx="845">
                        <c:v>13.2</c:v>
                      </c:pt>
                      <c:pt idx="846">
                        <c:v>13.2</c:v>
                      </c:pt>
                      <c:pt idx="847">
                        <c:v>13.2</c:v>
                      </c:pt>
                      <c:pt idx="848">
                        <c:v>13.1</c:v>
                      </c:pt>
                      <c:pt idx="849">
                        <c:v>13.1</c:v>
                      </c:pt>
                      <c:pt idx="850">
                        <c:v>13</c:v>
                      </c:pt>
                      <c:pt idx="851">
                        <c:v>13</c:v>
                      </c:pt>
                      <c:pt idx="852">
                        <c:v>12.9</c:v>
                      </c:pt>
                      <c:pt idx="853">
                        <c:v>12.9</c:v>
                      </c:pt>
                      <c:pt idx="854">
                        <c:v>12.9</c:v>
                      </c:pt>
                      <c:pt idx="855">
                        <c:v>12.8</c:v>
                      </c:pt>
                      <c:pt idx="856">
                        <c:v>12.8</c:v>
                      </c:pt>
                      <c:pt idx="857">
                        <c:v>12.8</c:v>
                      </c:pt>
                      <c:pt idx="858">
                        <c:v>12.7</c:v>
                      </c:pt>
                      <c:pt idx="859">
                        <c:v>12.7</c:v>
                      </c:pt>
                      <c:pt idx="860">
                        <c:v>12.6</c:v>
                      </c:pt>
                      <c:pt idx="861">
                        <c:v>12.6</c:v>
                      </c:pt>
                      <c:pt idx="862">
                        <c:v>12.6</c:v>
                      </c:pt>
                      <c:pt idx="863">
                        <c:v>12.5</c:v>
                      </c:pt>
                      <c:pt idx="864">
                        <c:v>12.5</c:v>
                      </c:pt>
                      <c:pt idx="865">
                        <c:v>12.5</c:v>
                      </c:pt>
                      <c:pt idx="866">
                        <c:v>12.4</c:v>
                      </c:pt>
                      <c:pt idx="867">
                        <c:v>12.4</c:v>
                      </c:pt>
                      <c:pt idx="868">
                        <c:v>12.4</c:v>
                      </c:pt>
                      <c:pt idx="869">
                        <c:v>12.3</c:v>
                      </c:pt>
                      <c:pt idx="870">
                        <c:v>12.3</c:v>
                      </c:pt>
                      <c:pt idx="871">
                        <c:v>12.3</c:v>
                      </c:pt>
                      <c:pt idx="872">
                        <c:v>12.2</c:v>
                      </c:pt>
                      <c:pt idx="873">
                        <c:v>12.2</c:v>
                      </c:pt>
                      <c:pt idx="874">
                        <c:v>12.2</c:v>
                      </c:pt>
                      <c:pt idx="875">
                        <c:v>12.2</c:v>
                      </c:pt>
                      <c:pt idx="876">
                        <c:v>12.1</c:v>
                      </c:pt>
                      <c:pt idx="877">
                        <c:v>12.1</c:v>
                      </c:pt>
                      <c:pt idx="878">
                        <c:v>12.1</c:v>
                      </c:pt>
                      <c:pt idx="879">
                        <c:v>12</c:v>
                      </c:pt>
                      <c:pt idx="880">
                        <c:v>12</c:v>
                      </c:pt>
                      <c:pt idx="881">
                        <c:v>12</c:v>
                      </c:pt>
                      <c:pt idx="882">
                        <c:v>12</c:v>
                      </c:pt>
                      <c:pt idx="883">
                        <c:v>11.9</c:v>
                      </c:pt>
                      <c:pt idx="884">
                        <c:v>11.9</c:v>
                      </c:pt>
                      <c:pt idx="885">
                        <c:v>11.9</c:v>
                      </c:pt>
                      <c:pt idx="886">
                        <c:v>11.9</c:v>
                      </c:pt>
                      <c:pt idx="887">
                        <c:v>11.8</c:v>
                      </c:pt>
                      <c:pt idx="888">
                        <c:v>11.8</c:v>
                      </c:pt>
                      <c:pt idx="889">
                        <c:v>11.8</c:v>
                      </c:pt>
                      <c:pt idx="890">
                        <c:v>11.8</c:v>
                      </c:pt>
                      <c:pt idx="891">
                        <c:v>11.8</c:v>
                      </c:pt>
                      <c:pt idx="892">
                        <c:v>11.7</c:v>
                      </c:pt>
                      <c:pt idx="893">
                        <c:v>11.7</c:v>
                      </c:pt>
                      <c:pt idx="894">
                        <c:v>11.7</c:v>
                      </c:pt>
                      <c:pt idx="895">
                        <c:v>11.7</c:v>
                      </c:pt>
                      <c:pt idx="896">
                        <c:v>11.7</c:v>
                      </c:pt>
                      <c:pt idx="897">
                        <c:v>11.6</c:v>
                      </c:pt>
                      <c:pt idx="898">
                        <c:v>11.6</c:v>
                      </c:pt>
                      <c:pt idx="899">
                        <c:v>11.6</c:v>
                      </c:pt>
                      <c:pt idx="900">
                        <c:v>11.6</c:v>
                      </c:pt>
                      <c:pt idx="901">
                        <c:v>11.6</c:v>
                      </c:pt>
                      <c:pt idx="902">
                        <c:v>11.5</c:v>
                      </c:pt>
                      <c:pt idx="903">
                        <c:v>11.5</c:v>
                      </c:pt>
                      <c:pt idx="904">
                        <c:v>11.5</c:v>
                      </c:pt>
                      <c:pt idx="905">
                        <c:v>11.5</c:v>
                      </c:pt>
                      <c:pt idx="906">
                        <c:v>11.5</c:v>
                      </c:pt>
                      <c:pt idx="907">
                        <c:v>11.5</c:v>
                      </c:pt>
                      <c:pt idx="908">
                        <c:v>11.4</c:v>
                      </c:pt>
                      <c:pt idx="909">
                        <c:v>11.4</c:v>
                      </c:pt>
                      <c:pt idx="910">
                        <c:v>11.4</c:v>
                      </c:pt>
                      <c:pt idx="911">
                        <c:v>11.4</c:v>
                      </c:pt>
                      <c:pt idx="912">
                        <c:v>11.4</c:v>
                      </c:pt>
                      <c:pt idx="913">
                        <c:v>11.4</c:v>
                      </c:pt>
                      <c:pt idx="914">
                        <c:v>11.4</c:v>
                      </c:pt>
                      <c:pt idx="915">
                        <c:v>11.3</c:v>
                      </c:pt>
                      <c:pt idx="916">
                        <c:v>11.3</c:v>
                      </c:pt>
                      <c:pt idx="917">
                        <c:v>11.3</c:v>
                      </c:pt>
                      <c:pt idx="918">
                        <c:v>11.3</c:v>
                      </c:pt>
                      <c:pt idx="919">
                        <c:v>11.3</c:v>
                      </c:pt>
                      <c:pt idx="920">
                        <c:v>11.3</c:v>
                      </c:pt>
                      <c:pt idx="921">
                        <c:v>11.3</c:v>
                      </c:pt>
                      <c:pt idx="922">
                        <c:v>11.3</c:v>
                      </c:pt>
                      <c:pt idx="923">
                        <c:v>11.2</c:v>
                      </c:pt>
                      <c:pt idx="924">
                        <c:v>11.2</c:v>
                      </c:pt>
                      <c:pt idx="925">
                        <c:v>11.2</c:v>
                      </c:pt>
                      <c:pt idx="926">
                        <c:v>11.2</c:v>
                      </c:pt>
                      <c:pt idx="927">
                        <c:v>11.2</c:v>
                      </c:pt>
                      <c:pt idx="928">
                        <c:v>11.2</c:v>
                      </c:pt>
                      <c:pt idx="929">
                        <c:v>11.2</c:v>
                      </c:pt>
                      <c:pt idx="930">
                        <c:v>11.2</c:v>
                      </c:pt>
                      <c:pt idx="931">
                        <c:v>11.2</c:v>
                      </c:pt>
                      <c:pt idx="932">
                        <c:v>11.2</c:v>
                      </c:pt>
                      <c:pt idx="933">
                        <c:v>11.2</c:v>
                      </c:pt>
                      <c:pt idx="934">
                        <c:v>11.1</c:v>
                      </c:pt>
                      <c:pt idx="935">
                        <c:v>11.1</c:v>
                      </c:pt>
                      <c:pt idx="936">
                        <c:v>11.1</c:v>
                      </c:pt>
                      <c:pt idx="937">
                        <c:v>11.1</c:v>
                      </c:pt>
                      <c:pt idx="938">
                        <c:v>11.1</c:v>
                      </c:pt>
                      <c:pt idx="939">
                        <c:v>11.1</c:v>
                      </c:pt>
                      <c:pt idx="940">
                        <c:v>11.1</c:v>
                      </c:pt>
                      <c:pt idx="941">
                        <c:v>11.1</c:v>
                      </c:pt>
                      <c:pt idx="942">
                        <c:v>11.1</c:v>
                      </c:pt>
                      <c:pt idx="943">
                        <c:v>11.1</c:v>
                      </c:pt>
                      <c:pt idx="944">
                        <c:v>11.1</c:v>
                      </c:pt>
                      <c:pt idx="945">
                        <c:v>11.1</c:v>
                      </c:pt>
                      <c:pt idx="946">
                        <c:v>11.1</c:v>
                      </c:pt>
                      <c:pt idx="947">
                        <c:v>11.1</c:v>
                      </c:pt>
                      <c:pt idx="948">
                        <c:v>11.1</c:v>
                      </c:pt>
                      <c:pt idx="949">
                        <c:v>11.1</c:v>
                      </c:pt>
                      <c:pt idx="950">
                        <c:v>11.1</c:v>
                      </c:pt>
                      <c:pt idx="951">
                        <c:v>11.1</c:v>
                      </c:pt>
                      <c:pt idx="952">
                        <c:v>11.1</c:v>
                      </c:pt>
                      <c:pt idx="953">
                        <c:v>11.1</c:v>
                      </c:pt>
                      <c:pt idx="954">
                        <c:v>11.1</c:v>
                      </c:pt>
                      <c:pt idx="955">
                        <c:v>11.1</c:v>
                      </c:pt>
                      <c:pt idx="956">
                        <c:v>11.1</c:v>
                      </c:pt>
                      <c:pt idx="957">
                        <c:v>11.1</c:v>
                      </c:pt>
                      <c:pt idx="958">
                        <c:v>11.1</c:v>
                      </c:pt>
                      <c:pt idx="959">
                        <c:v>11.1</c:v>
                      </c:pt>
                      <c:pt idx="960">
                        <c:v>11.1</c:v>
                      </c:pt>
                      <c:pt idx="961">
                        <c:v>11.1</c:v>
                      </c:pt>
                      <c:pt idx="962">
                        <c:v>11.1</c:v>
                      </c:pt>
                      <c:pt idx="963">
                        <c:v>11.1</c:v>
                      </c:pt>
                      <c:pt idx="964">
                        <c:v>11.1</c:v>
                      </c:pt>
                      <c:pt idx="965">
                        <c:v>11.1</c:v>
                      </c:pt>
                      <c:pt idx="966">
                        <c:v>11.1</c:v>
                      </c:pt>
                      <c:pt idx="967">
                        <c:v>11.1</c:v>
                      </c:pt>
                      <c:pt idx="968">
                        <c:v>11.1</c:v>
                      </c:pt>
                      <c:pt idx="969">
                        <c:v>11.1</c:v>
                      </c:pt>
                      <c:pt idx="970">
                        <c:v>11.1</c:v>
                      </c:pt>
                      <c:pt idx="971">
                        <c:v>11.1</c:v>
                      </c:pt>
                      <c:pt idx="972">
                        <c:v>11.1</c:v>
                      </c:pt>
                      <c:pt idx="973">
                        <c:v>11.1</c:v>
                      </c:pt>
                      <c:pt idx="974">
                        <c:v>11.1</c:v>
                      </c:pt>
                      <c:pt idx="975">
                        <c:v>11.1</c:v>
                      </c:pt>
                      <c:pt idx="976">
                        <c:v>11.2</c:v>
                      </c:pt>
                      <c:pt idx="977">
                        <c:v>11.2</c:v>
                      </c:pt>
                      <c:pt idx="978">
                        <c:v>11.2</c:v>
                      </c:pt>
                      <c:pt idx="979">
                        <c:v>11.2</c:v>
                      </c:pt>
                      <c:pt idx="980">
                        <c:v>11.2</c:v>
                      </c:pt>
                      <c:pt idx="981">
                        <c:v>11.2</c:v>
                      </c:pt>
                      <c:pt idx="982">
                        <c:v>11.2</c:v>
                      </c:pt>
                      <c:pt idx="983">
                        <c:v>11.2</c:v>
                      </c:pt>
                      <c:pt idx="984">
                        <c:v>11.2</c:v>
                      </c:pt>
                      <c:pt idx="985">
                        <c:v>11.2</c:v>
                      </c:pt>
                      <c:pt idx="986">
                        <c:v>11.2</c:v>
                      </c:pt>
                      <c:pt idx="987">
                        <c:v>11.3</c:v>
                      </c:pt>
                      <c:pt idx="988">
                        <c:v>11.3</c:v>
                      </c:pt>
                      <c:pt idx="989">
                        <c:v>11.3</c:v>
                      </c:pt>
                      <c:pt idx="990">
                        <c:v>11.3</c:v>
                      </c:pt>
                      <c:pt idx="991">
                        <c:v>11.3</c:v>
                      </c:pt>
                      <c:pt idx="992">
                        <c:v>11.3</c:v>
                      </c:pt>
                      <c:pt idx="993">
                        <c:v>11.3</c:v>
                      </c:pt>
                      <c:pt idx="994">
                        <c:v>11.4</c:v>
                      </c:pt>
                      <c:pt idx="995">
                        <c:v>11.4</c:v>
                      </c:pt>
                      <c:pt idx="996">
                        <c:v>11.4</c:v>
                      </c:pt>
                      <c:pt idx="997">
                        <c:v>11.4</c:v>
                      </c:pt>
                      <c:pt idx="998">
                        <c:v>11.4</c:v>
                      </c:pt>
                      <c:pt idx="999">
                        <c:v>11.4</c:v>
                      </c:pt>
                      <c:pt idx="1000">
                        <c:v>11.5</c:v>
                      </c:pt>
                      <c:pt idx="1001">
                        <c:v>11.5</c:v>
                      </c:pt>
                      <c:pt idx="1002">
                        <c:v>11.5</c:v>
                      </c:pt>
                      <c:pt idx="1003">
                        <c:v>11.5</c:v>
                      </c:pt>
                      <c:pt idx="1004">
                        <c:v>11.5</c:v>
                      </c:pt>
                      <c:pt idx="1005">
                        <c:v>11.6</c:v>
                      </c:pt>
                      <c:pt idx="1006">
                        <c:v>11.6</c:v>
                      </c:pt>
                      <c:pt idx="1007">
                        <c:v>11.6</c:v>
                      </c:pt>
                      <c:pt idx="1008">
                        <c:v>11.6</c:v>
                      </c:pt>
                      <c:pt idx="1009">
                        <c:v>11.7</c:v>
                      </c:pt>
                      <c:pt idx="1010">
                        <c:v>11.7</c:v>
                      </c:pt>
                      <c:pt idx="1011">
                        <c:v>11.7</c:v>
                      </c:pt>
                      <c:pt idx="1012">
                        <c:v>11.7</c:v>
                      </c:pt>
                      <c:pt idx="1013">
                        <c:v>11.8</c:v>
                      </c:pt>
                      <c:pt idx="1014">
                        <c:v>11.8</c:v>
                      </c:pt>
                      <c:pt idx="1015">
                        <c:v>11.8</c:v>
                      </c:pt>
                      <c:pt idx="1016">
                        <c:v>11.9</c:v>
                      </c:pt>
                      <c:pt idx="1017">
                        <c:v>11.9</c:v>
                      </c:pt>
                      <c:pt idx="1018">
                        <c:v>11.9</c:v>
                      </c:pt>
                      <c:pt idx="1019">
                        <c:v>11.9</c:v>
                      </c:pt>
                      <c:pt idx="1020">
                        <c:v>12</c:v>
                      </c:pt>
                      <c:pt idx="1021">
                        <c:v>12</c:v>
                      </c:pt>
                      <c:pt idx="1022">
                        <c:v>12</c:v>
                      </c:pt>
                      <c:pt idx="1023">
                        <c:v>12.1</c:v>
                      </c:pt>
                      <c:pt idx="1024">
                        <c:v>12.1</c:v>
                      </c:pt>
                      <c:pt idx="1025">
                        <c:v>12.1</c:v>
                      </c:pt>
                      <c:pt idx="1026">
                        <c:v>12.2</c:v>
                      </c:pt>
                      <c:pt idx="1027">
                        <c:v>12.2</c:v>
                      </c:pt>
                      <c:pt idx="1028">
                        <c:v>12.3</c:v>
                      </c:pt>
                      <c:pt idx="1029">
                        <c:v>12.3</c:v>
                      </c:pt>
                      <c:pt idx="1030">
                        <c:v>12.3</c:v>
                      </c:pt>
                      <c:pt idx="1031">
                        <c:v>12.4</c:v>
                      </c:pt>
                      <c:pt idx="1032">
                        <c:v>12.4</c:v>
                      </c:pt>
                      <c:pt idx="1033">
                        <c:v>12.5</c:v>
                      </c:pt>
                      <c:pt idx="1034">
                        <c:v>12.5</c:v>
                      </c:pt>
                      <c:pt idx="1035">
                        <c:v>12.6</c:v>
                      </c:pt>
                      <c:pt idx="1036">
                        <c:v>12.6</c:v>
                      </c:pt>
                      <c:pt idx="1037">
                        <c:v>12.7</c:v>
                      </c:pt>
                      <c:pt idx="1038">
                        <c:v>12.7</c:v>
                      </c:pt>
                      <c:pt idx="1039">
                        <c:v>12.8</c:v>
                      </c:pt>
                      <c:pt idx="1040">
                        <c:v>12.8</c:v>
                      </c:pt>
                      <c:pt idx="1041">
                        <c:v>12.9</c:v>
                      </c:pt>
                      <c:pt idx="1042">
                        <c:v>12.9</c:v>
                      </c:pt>
                      <c:pt idx="1043">
                        <c:v>13</c:v>
                      </c:pt>
                      <c:pt idx="1044">
                        <c:v>13</c:v>
                      </c:pt>
                      <c:pt idx="1045">
                        <c:v>13.1</c:v>
                      </c:pt>
                      <c:pt idx="1046">
                        <c:v>13.2</c:v>
                      </c:pt>
                      <c:pt idx="1047">
                        <c:v>13.2</c:v>
                      </c:pt>
                      <c:pt idx="1048">
                        <c:v>13.3</c:v>
                      </c:pt>
                      <c:pt idx="1049">
                        <c:v>13.4</c:v>
                      </c:pt>
                      <c:pt idx="1050">
                        <c:v>13.4</c:v>
                      </c:pt>
                      <c:pt idx="1051">
                        <c:v>13.5</c:v>
                      </c:pt>
                      <c:pt idx="1052">
                        <c:v>13.6</c:v>
                      </c:pt>
                      <c:pt idx="1053">
                        <c:v>13.6</c:v>
                      </c:pt>
                      <c:pt idx="1054">
                        <c:v>13.7</c:v>
                      </c:pt>
                      <c:pt idx="1055">
                        <c:v>13.8</c:v>
                      </c:pt>
                      <c:pt idx="1056">
                        <c:v>13.9</c:v>
                      </c:pt>
                      <c:pt idx="1057">
                        <c:v>14</c:v>
                      </c:pt>
                      <c:pt idx="1058">
                        <c:v>14</c:v>
                      </c:pt>
                      <c:pt idx="1059">
                        <c:v>14.1</c:v>
                      </c:pt>
                      <c:pt idx="1060">
                        <c:v>14.2</c:v>
                      </c:pt>
                      <c:pt idx="1061">
                        <c:v>14.3</c:v>
                      </c:pt>
                      <c:pt idx="1062">
                        <c:v>14.4</c:v>
                      </c:pt>
                      <c:pt idx="1063">
                        <c:v>14.5</c:v>
                      </c:pt>
                      <c:pt idx="1064">
                        <c:v>14.6</c:v>
                      </c:pt>
                      <c:pt idx="1065">
                        <c:v>14.7</c:v>
                      </c:pt>
                      <c:pt idx="1066">
                        <c:v>14.8</c:v>
                      </c:pt>
                      <c:pt idx="1067">
                        <c:v>14.9</c:v>
                      </c:pt>
                      <c:pt idx="1068">
                        <c:v>15</c:v>
                      </c:pt>
                      <c:pt idx="1069">
                        <c:v>15.1</c:v>
                      </c:pt>
                      <c:pt idx="1070">
                        <c:v>15.3</c:v>
                      </c:pt>
                      <c:pt idx="1071">
                        <c:v>15.4</c:v>
                      </c:pt>
                      <c:pt idx="1072">
                        <c:v>15.5</c:v>
                      </c:pt>
                      <c:pt idx="1073">
                        <c:v>15.6</c:v>
                      </c:pt>
                      <c:pt idx="1074">
                        <c:v>15.8</c:v>
                      </c:pt>
                      <c:pt idx="1075">
                        <c:v>15.9</c:v>
                      </c:pt>
                      <c:pt idx="1076">
                        <c:v>16</c:v>
                      </c:pt>
                      <c:pt idx="1077">
                        <c:v>16.2</c:v>
                      </c:pt>
                      <c:pt idx="1078">
                        <c:v>16.3</c:v>
                      </c:pt>
                      <c:pt idx="1079">
                        <c:v>16.5</c:v>
                      </c:pt>
                      <c:pt idx="1080">
                        <c:v>16.600000000000001</c:v>
                      </c:pt>
                      <c:pt idx="1081">
                        <c:v>16.8</c:v>
                      </c:pt>
                      <c:pt idx="1082">
                        <c:v>16.899999999999999</c:v>
                      </c:pt>
                      <c:pt idx="1083">
                        <c:v>17.100000000000001</c:v>
                      </c:pt>
                      <c:pt idx="1084">
                        <c:v>17.3</c:v>
                      </c:pt>
                      <c:pt idx="1085">
                        <c:v>17.5</c:v>
                      </c:pt>
                      <c:pt idx="1086">
                        <c:v>17.7</c:v>
                      </c:pt>
                      <c:pt idx="1087">
                        <c:v>17.899999999999999</c:v>
                      </c:pt>
                      <c:pt idx="1088">
                        <c:v>18.100000000000001</c:v>
                      </c:pt>
                      <c:pt idx="1089">
                        <c:v>18.3</c:v>
                      </c:pt>
                      <c:pt idx="1090">
                        <c:v>18.5</c:v>
                      </c:pt>
                      <c:pt idx="1091">
                        <c:v>18.7</c:v>
                      </c:pt>
                      <c:pt idx="1092">
                        <c:v>18.899999999999999</c:v>
                      </c:pt>
                      <c:pt idx="1093">
                        <c:v>19.2</c:v>
                      </c:pt>
                      <c:pt idx="1094">
                        <c:v>19.399999999999999</c:v>
                      </c:pt>
                      <c:pt idx="1095">
                        <c:v>19.7</c:v>
                      </c:pt>
                      <c:pt idx="1096">
                        <c:v>19.899999999999999</c:v>
                      </c:pt>
                      <c:pt idx="1097">
                        <c:v>20.2</c:v>
                      </c:pt>
                      <c:pt idx="1098">
                        <c:v>20.5</c:v>
                      </c:pt>
                      <c:pt idx="1099">
                        <c:v>20.8</c:v>
                      </c:pt>
                      <c:pt idx="1100">
                        <c:v>21.1</c:v>
                      </c:pt>
                      <c:pt idx="1101">
                        <c:v>21.4</c:v>
                      </c:pt>
                      <c:pt idx="1102">
                        <c:v>21.7</c:v>
                      </c:pt>
                      <c:pt idx="1103">
                        <c:v>22.1</c:v>
                      </c:pt>
                      <c:pt idx="1104">
                        <c:v>22.4</c:v>
                      </c:pt>
                      <c:pt idx="1105">
                        <c:v>22.8</c:v>
                      </c:pt>
                      <c:pt idx="1106">
                        <c:v>23.2</c:v>
                      </c:pt>
                      <c:pt idx="1107">
                        <c:v>23.6</c:v>
                      </c:pt>
                      <c:pt idx="1108">
                        <c:v>24</c:v>
                      </c:pt>
                      <c:pt idx="1109">
                        <c:v>24.4</c:v>
                      </c:pt>
                      <c:pt idx="1110">
                        <c:v>24.9</c:v>
                      </c:pt>
                      <c:pt idx="1111">
                        <c:v>25.3</c:v>
                      </c:pt>
                      <c:pt idx="1112">
                        <c:v>25.8</c:v>
                      </c:pt>
                      <c:pt idx="1113">
                        <c:v>26.3</c:v>
                      </c:pt>
                      <c:pt idx="1114">
                        <c:v>26.9</c:v>
                      </c:pt>
                      <c:pt idx="1115">
                        <c:v>27.4</c:v>
                      </c:pt>
                      <c:pt idx="1116">
                        <c:v>28</c:v>
                      </c:pt>
                      <c:pt idx="1117">
                        <c:v>28.6</c:v>
                      </c:pt>
                      <c:pt idx="1118">
                        <c:v>29.3</c:v>
                      </c:pt>
                      <c:pt idx="1119">
                        <c:v>29.9</c:v>
                      </c:pt>
                      <c:pt idx="1120">
                        <c:v>30.6</c:v>
                      </c:pt>
                      <c:pt idx="1121">
                        <c:v>31.4</c:v>
                      </c:pt>
                      <c:pt idx="1122">
                        <c:v>32.1</c:v>
                      </c:pt>
                      <c:pt idx="1123">
                        <c:v>32.9</c:v>
                      </c:pt>
                      <c:pt idx="1124">
                        <c:v>33.799999999999997</c:v>
                      </c:pt>
                      <c:pt idx="1125">
                        <c:v>34.700000000000003</c:v>
                      </c:pt>
                      <c:pt idx="1126">
                        <c:v>35.6</c:v>
                      </c:pt>
                      <c:pt idx="1127">
                        <c:v>36.6</c:v>
                      </c:pt>
                      <c:pt idx="1128">
                        <c:v>37.6</c:v>
                      </c:pt>
                      <c:pt idx="1129">
                        <c:v>38.700000000000003</c:v>
                      </c:pt>
                      <c:pt idx="1130">
                        <c:v>39.9</c:v>
                      </c:pt>
                      <c:pt idx="1131">
                        <c:v>41.1</c:v>
                      </c:pt>
                      <c:pt idx="1132">
                        <c:v>42.4</c:v>
                      </c:pt>
                      <c:pt idx="1133">
                        <c:v>43.8</c:v>
                      </c:pt>
                      <c:pt idx="1134">
                        <c:v>45.2</c:v>
                      </c:pt>
                      <c:pt idx="1135">
                        <c:v>46.8</c:v>
                      </c:pt>
                      <c:pt idx="1136">
                        <c:v>48.4</c:v>
                      </c:pt>
                      <c:pt idx="1137">
                        <c:v>50.1</c:v>
                      </c:pt>
                      <c:pt idx="1138">
                        <c:v>52</c:v>
                      </c:pt>
                      <c:pt idx="1139">
                        <c:v>53.9</c:v>
                      </c:pt>
                      <c:pt idx="1140">
                        <c:v>56</c:v>
                      </c:pt>
                      <c:pt idx="1141">
                        <c:v>58.2</c:v>
                      </c:pt>
                      <c:pt idx="1142">
                        <c:v>60.6</c:v>
                      </c:pt>
                      <c:pt idx="1143">
                        <c:v>63.1</c:v>
                      </c:pt>
                      <c:pt idx="1144">
                        <c:v>65.8</c:v>
                      </c:pt>
                      <c:pt idx="1145">
                        <c:v>68.7</c:v>
                      </c:pt>
                      <c:pt idx="1146">
                        <c:v>71.7</c:v>
                      </c:pt>
                      <c:pt idx="1147">
                        <c:v>75</c:v>
                      </c:pt>
                      <c:pt idx="1148">
                        <c:v>78.599999999999994</c:v>
                      </c:pt>
                      <c:pt idx="1149">
                        <c:v>82.3</c:v>
                      </c:pt>
                      <c:pt idx="1150">
                        <c:v>86.4</c:v>
                      </c:pt>
                      <c:pt idx="1151">
                        <c:v>90.8</c:v>
                      </c:pt>
                      <c:pt idx="1152">
                        <c:v>95.4</c:v>
                      </c:pt>
                      <c:pt idx="1153">
                        <c:v>100.4</c:v>
                      </c:pt>
                      <c:pt idx="1154">
                        <c:v>105.8</c:v>
                      </c:pt>
                      <c:pt idx="1155">
                        <c:v>111.6</c:v>
                      </c:pt>
                      <c:pt idx="1156">
                        <c:v>117.8</c:v>
                      </c:pt>
                      <c:pt idx="1157">
                        <c:v>124.4</c:v>
                      </c:pt>
                      <c:pt idx="1158">
                        <c:v>131.4</c:v>
                      </c:pt>
                      <c:pt idx="1159">
                        <c:v>138.9</c:v>
                      </c:pt>
                      <c:pt idx="1160">
                        <c:v>146.80000000000001</c:v>
                      </c:pt>
                      <c:pt idx="1161">
                        <c:v>155.19999999999999</c:v>
                      </c:pt>
                      <c:pt idx="1162">
                        <c:v>164</c:v>
                      </c:pt>
                      <c:pt idx="1163">
                        <c:v>173.1</c:v>
                      </c:pt>
                      <c:pt idx="1164">
                        <c:v>182.4</c:v>
                      </c:pt>
                      <c:pt idx="1165">
                        <c:v>192</c:v>
                      </c:pt>
                      <c:pt idx="1166">
                        <c:v>201.5</c:v>
                      </c:pt>
                      <c:pt idx="1167">
                        <c:v>210.7</c:v>
                      </c:pt>
                      <c:pt idx="1168">
                        <c:v>219.6</c:v>
                      </c:pt>
                      <c:pt idx="1169">
                        <c:v>227.8</c:v>
                      </c:pt>
                      <c:pt idx="1170">
                        <c:v>235</c:v>
                      </c:pt>
                      <c:pt idx="1171">
                        <c:v>241.1</c:v>
                      </c:pt>
                      <c:pt idx="1172">
                        <c:v>246</c:v>
                      </c:pt>
                      <c:pt idx="1173">
                        <c:v>249.5</c:v>
                      </c:pt>
                      <c:pt idx="1174">
                        <c:v>251.8</c:v>
                      </c:pt>
                      <c:pt idx="1175">
                        <c:v>253.2</c:v>
                      </c:pt>
                      <c:pt idx="1176">
                        <c:v>253.9</c:v>
                      </c:pt>
                      <c:pt idx="1177">
                        <c:v>254.1</c:v>
                      </c:pt>
                      <c:pt idx="1178">
                        <c:v>254.1</c:v>
                      </c:pt>
                      <c:pt idx="1179">
                        <c:v>253.9</c:v>
                      </c:pt>
                      <c:pt idx="1180">
                        <c:v>253.2</c:v>
                      </c:pt>
                      <c:pt idx="1181">
                        <c:v>251.8</c:v>
                      </c:pt>
                      <c:pt idx="1182">
                        <c:v>249.5</c:v>
                      </c:pt>
                      <c:pt idx="1183">
                        <c:v>246</c:v>
                      </c:pt>
                      <c:pt idx="1184">
                        <c:v>241.3</c:v>
                      </c:pt>
                      <c:pt idx="1185">
                        <c:v>235.2</c:v>
                      </c:pt>
                      <c:pt idx="1186">
                        <c:v>228</c:v>
                      </c:pt>
                      <c:pt idx="1187">
                        <c:v>219.9</c:v>
                      </c:pt>
                      <c:pt idx="1188">
                        <c:v>211.1</c:v>
                      </c:pt>
                      <c:pt idx="1189">
                        <c:v>201.8</c:v>
                      </c:pt>
                      <c:pt idx="1190">
                        <c:v>192.4</c:v>
                      </c:pt>
                    </c:numCache>
                  </c:numRef>
                </c:yVal>
                <c:smooth val="1"/>
                <c:extLst>
                  <c:ext xmlns:c16="http://schemas.microsoft.com/office/drawing/2014/chart" uri="{C3380CC4-5D6E-409C-BE32-E72D297353CC}">
                    <c16:uniqueId val="{00000000-F2B3-4505-9E8E-587A0744C04C}"/>
                  </c:ext>
                </c:extLst>
              </c15:ser>
            </c15:filteredScatterSeries>
            <c15:filteredScatterSeries>
              <c15:ser>
                <c:idx val="1"/>
                <c:order val="1"/>
                <c:tx>
                  <c:strRef>
                    <c:extLst xmlns:c15="http://schemas.microsoft.com/office/drawing/2012/chart">
                      <c:ext xmlns:c15="http://schemas.microsoft.com/office/drawing/2012/chart" uri="{02D57815-91ED-43cb-92C2-25804820EDAC}">
                        <c15:formulaRef>
                          <c15:sqref>'Tsky Data'!$C$5</c15:sqref>
                        </c15:formulaRef>
                      </c:ext>
                    </c:extLst>
                    <c:strCache>
                      <c:ptCount val="1"/>
                      <c:pt idx="0">
                        <c:v>6mm</c:v>
                      </c:pt>
                    </c:strCache>
                  </c:strRef>
                </c:tx>
                <c:marker>
                  <c:symbol val="none"/>
                </c:marker>
                <c:xVal>
                  <c:numRef>
                    <c:extLst xmlns:c15="http://schemas.microsoft.com/office/drawing/2012/chart">
                      <c:ext xmlns:c15="http://schemas.microsoft.com/office/drawing/2012/chart" uri="{02D57815-91ED-43cb-92C2-25804820EDAC}">
                        <c15:formulaRef>
                          <c15:sqref>'Tsky Data'!$A$6:$A$1196</c15:sqref>
                        </c15:formulaRef>
                      </c:ext>
                    </c:extLst>
                    <c:numCache>
                      <c:formatCode>General</c:formatCode>
                      <c:ptCount val="1191"/>
                      <c:pt idx="0" formatCode="0.0">
                        <c:v>1</c:v>
                      </c:pt>
                      <c:pt idx="1">
                        <c:v>1.1000000000000001</c:v>
                      </c:pt>
                      <c:pt idx="2" formatCode="0.0">
                        <c:v>1.2000000000000002</c:v>
                      </c:pt>
                      <c:pt idx="3" formatCode="0.0">
                        <c:v>1.3000000000000003</c:v>
                      </c:pt>
                      <c:pt idx="4" formatCode="0.0">
                        <c:v>1.4000000000000004</c:v>
                      </c:pt>
                      <c:pt idx="5" formatCode="0.0">
                        <c:v>1.5000000000000004</c:v>
                      </c:pt>
                      <c:pt idx="6" formatCode="0.0">
                        <c:v>1.6000000000000005</c:v>
                      </c:pt>
                      <c:pt idx="7" formatCode="0.0">
                        <c:v>1.7000000000000006</c:v>
                      </c:pt>
                      <c:pt idx="8" formatCode="0.0">
                        <c:v>1.8000000000000007</c:v>
                      </c:pt>
                      <c:pt idx="9" formatCode="0.0">
                        <c:v>1.9000000000000008</c:v>
                      </c:pt>
                      <c:pt idx="10" formatCode="0.0">
                        <c:v>2.0000000000000009</c:v>
                      </c:pt>
                      <c:pt idx="11">
                        <c:v>2.100000000000001</c:v>
                      </c:pt>
                      <c:pt idx="12" formatCode="0.0">
                        <c:v>2.2000000000000011</c:v>
                      </c:pt>
                      <c:pt idx="13" formatCode="0.0">
                        <c:v>2.3000000000000012</c:v>
                      </c:pt>
                      <c:pt idx="14" formatCode="0.0">
                        <c:v>2.4000000000000012</c:v>
                      </c:pt>
                      <c:pt idx="15" formatCode="0.0">
                        <c:v>2.5000000000000013</c:v>
                      </c:pt>
                      <c:pt idx="16" formatCode="0.0">
                        <c:v>2.6000000000000014</c:v>
                      </c:pt>
                      <c:pt idx="17" formatCode="0.0">
                        <c:v>2.7000000000000015</c:v>
                      </c:pt>
                      <c:pt idx="18" formatCode="0.0">
                        <c:v>2.8000000000000016</c:v>
                      </c:pt>
                      <c:pt idx="19" formatCode="0.0">
                        <c:v>2.9000000000000017</c:v>
                      </c:pt>
                      <c:pt idx="20" formatCode="0.0">
                        <c:v>3.0000000000000018</c:v>
                      </c:pt>
                      <c:pt idx="21" formatCode="0.0">
                        <c:v>3.1000000000000019</c:v>
                      </c:pt>
                      <c:pt idx="22" formatCode="0.0">
                        <c:v>3.200000000000002</c:v>
                      </c:pt>
                      <c:pt idx="23" formatCode="0.0">
                        <c:v>3.300000000000002</c:v>
                      </c:pt>
                      <c:pt idx="24" formatCode="0.0">
                        <c:v>3.4000000000000021</c:v>
                      </c:pt>
                      <c:pt idx="25" formatCode="0.0">
                        <c:v>3.5000000000000022</c:v>
                      </c:pt>
                      <c:pt idx="26" formatCode="0.0">
                        <c:v>3.6000000000000023</c:v>
                      </c:pt>
                      <c:pt idx="27" formatCode="0.0">
                        <c:v>3.7000000000000024</c:v>
                      </c:pt>
                      <c:pt idx="28" formatCode="0.0">
                        <c:v>3.8000000000000025</c:v>
                      </c:pt>
                      <c:pt idx="29" formatCode="0.0">
                        <c:v>3.9000000000000026</c:v>
                      </c:pt>
                      <c:pt idx="30" formatCode="0.0">
                        <c:v>4.0000000000000027</c:v>
                      </c:pt>
                      <c:pt idx="31" formatCode="0.0">
                        <c:v>4.1000000000000023</c:v>
                      </c:pt>
                      <c:pt idx="32" formatCode="0.0">
                        <c:v>4.200000000000002</c:v>
                      </c:pt>
                      <c:pt idx="33" formatCode="0.0">
                        <c:v>4.3000000000000016</c:v>
                      </c:pt>
                      <c:pt idx="34" formatCode="0.0">
                        <c:v>4.4000000000000012</c:v>
                      </c:pt>
                      <c:pt idx="35" formatCode="0.0">
                        <c:v>4.5000000000000009</c:v>
                      </c:pt>
                      <c:pt idx="36" formatCode="0.0">
                        <c:v>4.6000000000000005</c:v>
                      </c:pt>
                      <c:pt idx="37" formatCode="0.0">
                        <c:v>4.7</c:v>
                      </c:pt>
                      <c:pt idx="38" formatCode="0.0">
                        <c:v>4.8</c:v>
                      </c:pt>
                      <c:pt idx="39" formatCode="0.0">
                        <c:v>4.8999999999999995</c:v>
                      </c:pt>
                      <c:pt idx="40" formatCode="0.0">
                        <c:v>4.9999999999999991</c:v>
                      </c:pt>
                      <c:pt idx="41" formatCode="0.0">
                        <c:v>5.0999999999999988</c:v>
                      </c:pt>
                      <c:pt idx="42" formatCode="0.0">
                        <c:v>5.1999999999999984</c:v>
                      </c:pt>
                      <c:pt idx="43" formatCode="0.0">
                        <c:v>5.299999999999998</c:v>
                      </c:pt>
                      <c:pt idx="44" formatCode="0.0">
                        <c:v>5.3999999999999977</c:v>
                      </c:pt>
                      <c:pt idx="45" formatCode="0.0">
                        <c:v>5.4999999999999973</c:v>
                      </c:pt>
                      <c:pt idx="46" formatCode="0.0">
                        <c:v>5.599999999999997</c:v>
                      </c:pt>
                      <c:pt idx="47" formatCode="0.0">
                        <c:v>5.6999999999999966</c:v>
                      </c:pt>
                      <c:pt idx="48" formatCode="0.0">
                        <c:v>5.7999999999999963</c:v>
                      </c:pt>
                      <c:pt idx="49" formatCode="0.0">
                        <c:v>5.8999999999999959</c:v>
                      </c:pt>
                      <c:pt idx="50" formatCode="0.0">
                        <c:v>5.9999999999999956</c:v>
                      </c:pt>
                      <c:pt idx="51" formatCode="0.0">
                        <c:v>6.0999999999999952</c:v>
                      </c:pt>
                      <c:pt idx="52" formatCode="0.0">
                        <c:v>6.1999999999999948</c:v>
                      </c:pt>
                      <c:pt idx="53" formatCode="0.0">
                        <c:v>6.2999999999999945</c:v>
                      </c:pt>
                      <c:pt idx="54" formatCode="0.0">
                        <c:v>6.3999999999999941</c:v>
                      </c:pt>
                      <c:pt idx="55" formatCode="0.0">
                        <c:v>6.4999999999999938</c:v>
                      </c:pt>
                      <c:pt idx="56" formatCode="0.0">
                        <c:v>6.5999999999999934</c:v>
                      </c:pt>
                      <c:pt idx="57" formatCode="0.0">
                        <c:v>6.6999999999999931</c:v>
                      </c:pt>
                      <c:pt idx="58" formatCode="0.0">
                        <c:v>6.7999999999999927</c:v>
                      </c:pt>
                      <c:pt idx="59" formatCode="0.0">
                        <c:v>6.8999999999999924</c:v>
                      </c:pt>
                      <c:pt idx="60" formatCode="0.0">
                        <c:v>6.999999999999992</c:v>
                      </c:pt>
                      <c:pt idx="61" formatCode="0.0">
                        <c:v>7.0999999999999917</c:v>
                      </c:pt>
                      <c:pt idx="62" formatCode="0.0">
                        <c:v>7.1999999999999913</c:v>
                      </c:pt>
                      <c:pt idx="63" formatCode="0.0">
                        <c:v>7.2999999999999909</c:v>
                      </c:pt>
                      <c:pt idx="64" formatCode="0.0">
                        <c:v>7.3999999999999906</c:v>
                      </c:pt>
                      <c:pt idx="65" formatCode="0.0">
                        <c:v>7.4999999999999902</c:v>
                      </c:pt>
                      <c:pt idx="66" formatCode="0.0">
                        <c:v>7.5999999999999899</c:v>
                      </c:pt>
                      <c:pt idx="67" formatCode="0.0">
                        <c:v>7.6999999999999895</c:v>
                      </c:pt>
                      <c:pt idx="68" formatCode="0.0">
                        <c:v>7.7999999999999892</c:v>
                      </c:pt>
                      <c:pt idx="69" formatCode="0.0">
                        <c:v>7.8999999999999888</c:v>
                      </c:pt>
                      <c:pt idx="70" formatCode="0.0">
                        <c:v>7.9999999999999885</c:v>
                      </c:pt>
                      <c:pt idx="71" formatCode="0.0">
                        <c:v>8.099999999999989</c:v>
                      </c:pt>
                      <c:pt idx="72" formatCode="0.0">
                        <c:v>8.1999999999999886</c:v>
                      </c:pt>
                      <c:pt idx="73" formatCode="0.0">
                        <c:v>8.2999999999999883</c:v>
                      </c:pt>
                      <c:pt idx="74" formatCode="0.0">
                        <c:v>8.3999999999999879</c:v>
                      </c:pt>
                      <c:pt idx="75" formatCode="0.0">
                        <c:v>8.4999999999999876</c:v>
                      </c:pt>
                      <c:pt idx="76" formatCode="0.0">
                        <c:v>8.5999999999999872</c:v>
                      </c:pt>
                      <c:pt idx="77" formatCode="0.0">
                        <c:v>8.6999999999999869</c:v>
                      </c:pt>
                      <c:pt idx="78" formatCode="0.0">
                        <c:v>8.7999999999999865</c:v>
                      </c:pt>
                      <c:pt idx="79" formatCode="0.0">
                        <c:v>8.8999999999999861</c:v>
                      </c:pt>
                      <c:pt idx="80" formatCode="0.0">
                        <c:v>8.9999999999999858</c:v>
                      </c:pt>
                      <c:pt idx="81" formatCode="0.0">
                        <c:v>9.0999999999999854</c:v>
                      </c:pt>
                      <c:pt idx="82" formatCode="0.0">
                        <c:v>9.1999999999999851</c:v>
                      </c:pt>
                      <c:pt idx="83" formatCode="0.0">
                        <c:v>9.2999999999999847</c:v>
                      </c:pt>
                      <c:pt idx="84" formatCode="0.0">
                        <c:v>9.3999999999999844</c:v>
                      </c:pt>
                      <c:pt idx="85" formatCode="0.0">
                        <c:v>9.499999999999984</c:v>
                      </c:pt>
                      <c:pt idx="86" formatCode="0.0">
                        <c:v>9.5999999999999837</c:v>
                      </c:pt>
                      <c:pt idx="87" formatCode="0.0">
                        <c:v>9.6999999999999833</c:v>
                      </c:pt>
                      <c:pt idx="88" formatCode="0.0">
                        <c:v>9.7999999999999829</c:v>
                      </c:pt>
                      <c:pt idx="89" formatCode="0.0">
                        <c:v>9.8999999999999826</c:v>
                      </c:pt>
                      <c:pt idx="90" formatCode="0.0">
                        <c:v>9.9999999999999822</c:v>
                      </c:pt>
                      <c:pt idx="91" formatCode="0.0">
                        <c:v>10.099999999999982</c:v>
                      </c:pt>
                      <c:pt idx="92" formatCode="0.0">
                        <c:v>10.199999999999982</c:v>
                      </c:pt>
                      <c:pt idx="93" formatCode="0.0">
                        <c:v>10.299999999999981</c:v>
                      </c:pt>
                      <c:pt idx="94" formatCode="0.0">
                        <c:v>10.399999999999981</c:v>
                      </c:pt>
                      <c:pt idx="95" formatCode="0.0">
                        <c:v>10.49999999999998</c:v>
                      </c:pt>
                      <c:pt idx="96" formatCode="0.0">
                        <c:v>10.59999999999998</c:v>
                      </c:pt>
                      <c:pt idx="97" formatCode="0.0">
                        <c:v>10.69999999999998</c:v>
                      </c:pt>
                      <c:pt idx="98" formatCode="0.0">
                        <c:v>10.799999999999979</c:v>
                      </c:pt>
                      <c:pt idx="99" formatCode="0.0">
                        <c:v>10.899999999999979</c:v>
                      </c:pt>
                      <c:pt idx="100" formatCode="0.0">
                        <c:v>10.999999999999979</c:v>
                      </c:pt>
                      <c:pt idx="101" formatCode="0.0">
                        <c:v>11.099999999999978</c:v>
                      </c:pt>
                      <c:pt idx="102" formatCode="0.0">
                        <c:v>11.199999999999978</c:v>
                      </c:pt>
                      <c:pt idx="103" formatCode="0.0">
                        <c:v>11.299999999999978</c:v>
                      </c:pt>
                      <c:pt idx="104" formatCode="0.0">
                        <c:v>11.399999999999977</c:v>
                      </c:pt>
                      <c:pt idx="105" formatCode="0.0">
                        <c:v>11.499999999999977</c:v>
                      </c:pt>
                      <c:pt idx="106" formatCode="0.0">
                        <c:v>11.599999999999977</c:v>
                      </c:pt>
                      <c:pt idx="107" formatCode="0.0">
                        <c:v>11.699999999999976</c:v>
                      </c:pt>
                      <c:pt idx="108" formatCode="0.0">
                        <c:v>11.799999999999976</c:v>
                      </c:pt>
                      <c:pt idx="109" formatCode="0.0">
                        <c:v>11.899999999999975</c:v>
                      </c:pt>
                      <c:pt idx="110" formatCode="0.0">
                        <c:v>11.999999999999975</c:v>
                      </c:pt>
                      <c:pt idx="111" formatCode="0.0">
                        <c:v>12.099999999999975</c:v>
                      </c:pt>
                      <c:pt idx="112" formatCode="0.0">
                        <c:v>12.199999999999974</c:v>
                      </c:pt>
                      <c:pt idx="113" formatCode="0.0">
                        <c:v>12.299999999999974</c:v>
                      </c:pt>
                      <c:pt idx="114" formatCode="0.0">
                        <c:v>12.399999999999974</c:v>
                      </c:pt>
                      <c:pt idx="115" formatCode="0.0">
                        <c:v>12.499999999999973</c:v>
                      </c:pt>
                      <c:pt idx="116" formatCode="0.0">
                        <c:v>12.599999999999973</c:v>
                      </c:pt>
                      <c:pt idx="117" formatCode="0.0">
                        <c:v>12.699999999999973</c:v>
                      </c:pt>
                      <c:pt idx="118" formatCode="0.0">
                        <c:v>12.799999999999972</c:v>
                      </c:pt>
                      <c:pt idx="119" formatCode="0.0">
                        <c:v>12.899999999999972</c:v>
                      </c:pt>
                      <c:pt idx="120" formatCode="0.0">
                        <c:v>12.999999999999972</c:v>
                      </c:pt>
                      <c:pt idx="121" formatCode="0.0">
                        <c:v>13.099999999999971</c:v>
                      </c:pt>
                      <c:pt idx="122" formatCode="0.0">
                        <c:v>13.199999999999971</c:v>
                      </c:pt>
                      <c:pt idx="123" formatCode="0.0">
                        <c:v>13.299999999999971</c:v>
                      </c:pt>
                      <c:pt idx="124" formatCode="0.0">
                        <c:v>13.39999999999997</c:v>
                      </c:pt>
                      <c:pt idx="125" formatCode="0.0">
                        <c:v>13.49999999999997</c:v>
                      </c:pt>
                      <c:pt idx="126" formatCode="0.0">
                        <c:v>13.599999999999969</c:v>
                      </c:pt>
                      <c:pt idx="127" formatCode="0.0">
                        <c:v>13.699999999999969</c:v>
                      </c:pt>
                      <c:pt idx="128" formatCode="0.0">
                        <c:v>13.799999999999969</c:v>
                      </c:pt>
                      <c:pt idx="129" formatCode="0.0">
                        <c:v>13.899999999999968</c:v>
                      </c:pt>
                      <c:pt idx="130" formatCode="0.0">
                        <c:v>13.999999999999968</c:v>
                      </c:pt>
                      <c:pt idx="131" formatCode="0.0">
                        <c:v>14.099999999999968</c:v>
                      </c:pt>
                      <c:pt idx="132" formatCode="0.0">
                        <c:v>14.199999999999967</c:v>
                      </c:pt>
                      <c:pt idx="133" formatCode="0.0">
                        <c:v>14.299999999999967</c:v>
                      </c:pt>
                      <c:pt idx="134" formatCode="0.0">
                        <c:v>14.399999999999967</c:v>
                      </c:pt>
                      <c:pt idx="135" formatCode="0.0">
                        <c:v>14.499999999999966</c:v>
                      </c:pt>
                      <c:pt idx="136" formatCode="0.0">
                        <c:v>14.599999999999966</c:v>
                      </c:pt>
                      <c:pt idx="137" formatCode="0.0">
                        <c:v>14.699999999999966</c:v>
                      </c:pt>
                      <c:pt idx="138" formatCode="0.0">
                        <c:v>14.799999999999965</c:v>
                      </c:pt>
                      <c:pt idx="139" formatCode="0.0">
                        <c:v>14.899999999999965</c:v>
                      </c:pt>
                      <c:pt idx="140" formatCode="0.0">
                        <c:v>14.999999999999964</c:v>
                      </c:pt>
                      <c:pt idx="141" formatCode="0.0">
                        <c:v>15.099999999999964</c:v>
                      </c:pt>
                      <c:pt idx="142" formatCode="0.0">
                        <c:v>15.199999999999964</c:v>
                      </c:pt>
                      <c:pt idx="143" formatCode="0.0">
                        <c:v>15.299999999999963</c:v>
                      </c:pt>
                      <c:pt idx="144" formatCode="0.0">
                        <c:v>15.399999999999963</c:v>
                      </c:pt>
                      <c:pt idx="145" formatCode="0.0">
                        <c:v>15.499999999999963</c:v>
                      </c:pt>
                      <c:pt idx="146" formatCode="0.0">
                        <c:v>15.599999999999962</c:v>
                      </c:pt>
                      <c:pt idx="147" formatCode="0.0">
                        <c:v>15.699999999999962</c:v>
                      </c:pt>
                      <c:pt idx="148" formatCode="0.0">
                        <c:v>15.799999999999962</c:v>
                      </c:pt>
                      <c:pt idx="149" formatCode="0.0">
                        <c:v>15.899999999999961</c:v>
                      </c:pt>
                      <c:pt idx="150" formatCode="0.0">
                        <c:v>15.999999999999961</c:v>
                      </c:pt>
                      <c:pt idx="151" formatCode="0.0">
                        <c:v>16.099999999999962</c:v>
                      </c:pt>
                      <c:pt idx="152" formatCode="0.0">
                        <c:v>16.199999999999964</c:v>
                      </c:pt>
                      <c:pt idx="153" formatCode="0.0">
                        <c:v>16.299999999999965</c:v>
                      </c:pt>
                      <c:pt idx="154" formatCode="0.0">
                        <c:v>16.399999999999967</c:v>
                      </c:pt>
                      <c:pt idx="155" formatCode="0.0">
                        <c:v>16.499999999999968</c:v>
                      </c:pt>
                      <c:pt idx="156" formatCode="0.0">
                        <c:v>16.599999999999969</c:v>
                      </c:pt>
                      <c:pt idx="157" formatCode="0.0">
                        <c:v>16.699999999999971</c:v>
                      </c:pt>
                      <c:pt idx="158" formatCode="0.0">
                        <c:v>16.799999999999972</c:v>
                      </c:pt>
                      <c:pt idx="159" formatCode="0.0">
                        <c:v>16.899999999999974</c:v>
                      </c:pt>
                      <c:pt idx="160" formatCode="0.0">
                        <c:v>16.999999999999975</c:v>
                      </c:pt>
                      <c:pt idx="161" formatCode="0.0">
                        <c:v>17.099999999999977</c:v>
                      </c:pt>
                      <c:pt idx="162" formatCode="0.0">
                        <c:v>17.199999999999978</c:v>
                      </c:pt>
                      <c:pt idx="163" formatCode="0.0">
                        <c:v>17.299999999999979</c:v>
                      </c:pt>
                      <c:pt idx="164" formatCode="0.0">
                        <c:v>17.399999999999981</c:v>
                      </c:pt>
                      <c:pt idx="165" formatCode="0.0">
                        <c:v>17.499999999999982</c:v>
                      </c:pt>
                      <c:pt idx="166" formatCode="0.0">
                        <c:v>17.599999999999984</c:v>
                      </c:pt>
                      <c:pt idx="167" formatCode="0.0">
                        <c:v>17.699999999999985</c:v>
                      </c:pt>
                      <c:pt idx="168" formatCode="0.0">
                        <c:v>17.799999999999986</c:v>
                      </c:pt>
                      <c:pt idx="169" formatCode="0.0">
                        <c:v>17.899999999999988</c:v>
                      </c:pt>
                      <c:pt idx="170" formatCode="0.0">
                        <c:v>17.999999999999989</c:v>
                      </c:pt>
                      <c:pt idx="171" formatCode="0.0">
                        <c:v>18.099999999999991</c:v>
                      </c:pt>
                      <c:pt idx="172" formatCode="0.0">
                        <c:v>18.199999999999992</c:v>
                      </c:pt>
                      <c:pt idx="173" formatCode="0.0">
                        <c:v>18.299999999999994</c:v>
                      </c:pt>
                      <c:pt idx="174" formatCode="0.0">
                        <c:v>18.399999999999995</c:v>
                      </c:pt>
                      <c:pt idx="175" formatCode="0.0">
                        <c:v>18.499999999999996</c:v>
                      </c:pt>
                      <c:pt idx="176" formatCode="0.0">
                        <c:v>18.599999999999998</c:v>
                      </c:pt>
                      <c:pt idx="177" formatCode="0.0">
                        <c:v>18.7</c:v>
                      </c:pt>
                      <c:pt idx="178" formatCode="0.0">
                        <c:v>18.8</c:v>
                      </c:pt>
                      <c:pt idx="179" formatCode="0.0">
                        <c:v>18.900000000000002</c:v>
                      </c:pt>
                      <c:pt idx="180" formatCode="0.0">
                        <c:v>19.000000000000004</c:v>
                      </c:pt>
                      <c:pt idx="181" formatCode="0.0">
                        <c:v>19.100000000000005</c:v>
                      </c:pt>
                      <c:pt idx="182" formatCode="0.0">
                        <c:v>19.200000000000006</c:v>
                      </c:pt>
                      <c:pt idx="183" formatCode="0.0">
                        <c:v>19.300000000000008</c:v>
                      </c:pt>
                      <c:pt idx="184" formatCode="0.0">
                        <c:v>19.400000000000009</c:v>
                      </c:pt>
                      <c:pt idx="185" formatCode="0.0">
                        <c:v>19.500000000000011</c:v>
                      </c:pt>
                      <c:pt idx="186" formatCode="0.0">
                        <c:v>19.600000000000012</c:v>
                      </c:pt>
                      <c:pt idx="187" formatCode="0.0">
                        <c:v>19.700000000000014</c:v>
                      </c:pt>
                      <c:pt idx="188" formatCode="0.0">
                        <c:v>19.800000000000015</c:v>
                      </c:pt>
                      <c:pt idx="189" formatCode="0.0">
                        <c:v>19.900000000000016</c:v>
                      </c:pt>
                      <c:pt idx="190" formatCode="0.0">
                        <c:v>20.000000000000018</c:v>
                      </c:pt>
                      <c:pt idx="191" formatCode="0.0">
                        <c:v>20.100000000000019</c:v>
                      </c:pt>
                      <c:pt idx="192" formatCode="0.0">
                        <c:v>20.200000000000021</c:v>
                      </c:pt>
                      <c:pt idx="193" formatCode="0.0">
                        <c:v>20.300000000000022</c:v>
                      </c:pt>
                      <c:pt idx="194" formatCode="0.0">
                        <c:v>20.400000000000023</c:v>
                      </c:pt>
                      <c:pt idx="195" formatCode="0.0">
                        <c:v>20.500000000000025</c:v>
                      </c:pt>
                      <c:pt idx="196" formatCode="0.0">
                        <c:v>20.600000000000026</c:v>
                      </c:pt>
                      <c:pt idx="197" formatCode="0.0">
                        <c:v>20.700000000000028</c:v>
                      </c:pt>
                      <c:pt idx="198" formatCode="0.0">
                        <c:v>20.800000000000029</c:v>
                      </c:pt>
                      <c:pt idx="199" formatCode="0.0">
                        <c:v>20.900000000000031</c:v>
                      </c:pt>
                      <c:pt idx="200" formatCode="0.0">
                        <c:v>21.000000000000032</c:v>
                      </c:pt>
                      <c:pt idx="201" formatCode="0.0">
                        <c:v>21.100000000000033</c:v>
                      </c:pt>
                      <c:pt idx="202" formatCode="0.0">
                        <c:v>21.200000000000035</c:v>
                      </c:pt>
                      <c:pt idx="203" formatCode="0.0">
                        <c:v>21.300000000000036</c:v>
                      </c:pt>
                      <c:pt idx="204" formatCode="0.0">
                        <c:v>21.400000000000038</c:v>
                      </c:pt>
                      <c:pt idx="205" formatCode="0.0">
                        <c:v>21.500000000000039</c:v>
                      </c:pt>
                      <c:pt idx="206" formatCode="0.0">
                        <c:v>21.600000000000041</c:v>
                      </c:pt>
                      <c:pt idx="207" formatCode="0.0">
                        <c:v>21.700000000000042</c:v>
                      </c:pt>
                      <c:pt idx="208" formatCode="0.0">
                        <c:v>21.800000000000043</c:v>
                      </c:pt>
                      <c:pt idx="209" formatCode="0.0">
                        <c:v>21.900000000000045</c:v>
                      </c:pt>
                      <c:pt idx="210" formatCode="0.0">
                        <c:v>22.000000000000046</c:v>
                      </c:pt>
                      <c:pt idx="211" formatCode="0.0">
                        <c:v>22.100000000000048</c:v>
                      </c:pt>
                      <c:pt idx="212" formatCode="0.0">
                        <c:v>22.200000000000049</c:v>
                      </c:pt>
                      <c:pt idx="213" formatCode="0.0">
                        <c:v>22.30000000000005</c:v>
                      </c:pt>
                      <c:pt idx="214" formatCode="0.0">
                        <c:v>22.400000000000052</c:v>
                      </c:pt>
                      <c:pt idx="215" formatCode="0.0">
                        <c:v>22.500000000000053</c:v>
                      </c:pt>
                      <c:pt idx="216" formatCode="0.0">
                        <c:v>22.600000000000055</c:v>
                      </c:pt>
                      <c:pt idx="217" formatCode="0.0">
                        <c:v>22.700000000000056</c:v>
                      </c:pt>
                      <c:pt idx="218" formatCode="0.0">
                        <c:v>22.800000000000058</c:v>
                      </c:pt>
                      <c:pt idx="219" formatCode="0.0">
                        <c:v>22.900000000000059</c:v>
                      </c:pt>
                      <c:pt idx="220" formatCode="0.0">
                        <c:v>23.00000000000006</c:v>
                      </c:pt>
                      <c:pt idx="221" formatCode="0.0">
                        <c:v>23.100000000000062</c:v>
                      </c:pt>
                      <c:pt idx="222" formatCode="0.0">
                        <c:v>23.200000000000063</c:v>
                      </c:pt>
                      <c:pt idx="223" formatCode="0.0">
                        <c:v>23.300000000000065</c:v>
                      </c:pt>
                      <c:pt idx="224" formatCode="0.0">
                        <c:v>23.400000000000066</c:v>
                      </c:pt>
                      <c:pt idx="225" formatCode="0.0">
                        <c:v>23.500000000000068</c:v>
                      </c:pt>
                      <c:pt idx="226" formatCode="0.0">
                        <c:v>23.600000000000069</c:v>
                      </c:pt>
                      <c:pt idx="227" formatCode="0.0">
                        <c:v>23.70000000000007</c:v>
                      </c:pt>
                      <c:pt idx="228" formatCode="0.0">
                        <c:v>23.800000000000072</c:v>
                      </c:pt>
                      <c:pt idx="229" formatCode="0.0">
                        <c:v>23.900000000000073</c:v>
                      </c:pt>
                      <c:pt idx="230" formatCode="0.0">
                        <c:v>24.000000000000075</c:v>
                      </c:pt>
                      <c:pt idx="231" formatCode="0.0">
                        <c:v>24.100000000000076</c:v>
                      </c:pt>
                      <c:pt idx="232" formatCode="0.0">
                        <c:v>24.200000000000077</c:v>
                      </c:pt>
                      <c:pt idx="233" formatCode="0.0">
                        <c:v>24.300000000000079</c:v>
                      </c:pt>
                      <c:pt idx="234" formatCode="0.0">
                        <c:v>24.40000000000008</c:v>
                      </c:pt>
                      <c:pt idx="235" formatCode="0.0">
                        <c:v>24.500000000000082</c:v>
                      </c:pt>
                      <c:pt idx="236" formatCode="0.0">
                        <c:v>24.600000000000083</c:v>
                      </c:pt>
                      <c:pt idx="237" formatCode="0.0">
                        <c:v>24.700000000000085</c:v>
                      </c:pt>
                      <c:pt idx="238" formatCode="0.0">
                        <c:v>24.800000000000086</c:v>
                      </c:pt>
                      <c:pt idx="239" formatCode="0.0">
                        <c:v>24.900000000000087</c:v>
                      </c:pt>
                      <c:pt idx="240" formatCode="0.0">
                        <c:v>25.000000000000089</c:v>
                      </c:pt>
                      <c:pt idx="241" formatCode="0.0">
                        <c:v>25.10000000000009</c:v>
                      </c:pt>
                      <c:pt idx="242" formatCode="0.0">
                        <c:v>25.200000000000092</c:v>
                      </c:pt>
                      <c:pt idx="243" formatCode="0.0">
                        <c:v>25.300000000000093</c:v>
                      </c:pt>
                      <c:pt idx="244" formatCode="0.0">
                        <c:v>25.400000000000095</c:v>
                      </c:pt>
                      <c:pt idx="245" formatCode="0.0">
                        <c:v>25.500000000000096</c:v>
                      </c:pt>
                      <c:pt idx="246" formatCode="0.0">
                        <c:v>25.600000000000097</c:v>
                      </c:pt>
                      <c:pt idx="247" formatCode="0.0">
                        <c:v>25.700000000000099</c:v>
                      </c:pt>
                      <c:pt idx="248" formatCode="0.0">
                        <c:v>25.8000000000001</c:v>
                      </c:pt>
                      <c:pt idx="249" formatCode="0.0">
                        <c:v>25.900000000000102</c:v>
                      </c:pt>
                      <c:pt idx="250" formatCode="0.0">
                        <c:v>26.000000000000103</c:v>
                      </c:pt>
                      <c:pt idx="251" formatCode="0.0">
                        <c:v>26.100000000000104</c:v>
                      </c:pt>
                      <c:pt idx="252" formatCode="0.0">
                        <c:v>26.200000000000106</c:v>
                      </c:pt>
                      <c:pt idx="253" formatCode="0.0">
                        <c:v>26.300000000000107</c:v>
                      </c:pt>
                      <c:pt idx="254" formatCode="0.0">
                        <c:v>26.400000000000109</c:v>
                      </c:pt>
                      <c:pt idx="255" formatCode="0.0">
                        <c:v>26.50000000000011</c:v>
                      </c:pt>
                      <c:pt idx="256" formatCode="0.0">
                        <c:v>26.600000000000112</c:v>
                      </c:pt>
                      <c:pt idx="257" formatCode="0.0">
                        <c:v>26.700000000000113</c:v>
                      </c:pt>
                      <c:pt idx="258" formatCode="0.0">
                        <c:v>26.800000000000114</c:v>
                      </c:pt>
                      <c:pt idx="259" formatCode="0.0">
                        <c:v>26.900000000000116</c:v>
                      </c:pt>
                      <c:pt idx="260" formatCode="0.0">
                        <c:v>27.000000000000117</c:v>
                      </c:pt>
                      <c:pt idx="261" formatCode="0.0">
                        <c:v>27.100000000000119</c:v>
                      </c:pt>
                      <c:pt idx="262" formatCode="0.0">
                        <c:v>27.20000000000012</c:v>
                      </c:pt>
                      <c:pt idx="263" formatCode="0.0">
                        <c:v>27.300000000000122</c:v>
                      </c:pt>
                      <c:pt idx="264" formatCode="0.0">
                        <c:v>27.400000000000123</c:v>
                      </c:pt>
                      <c:pt idx="265" formatCode="0.0">
                        <c:v>27.500000000000124</c:v>
                      </c:pt>
                      <c:pt idx="266" formatCode="0.0">
                        <c:v>27.600000000000126</c:v>
                      </c:pt>
                      <c:pt idx="267" formatCode="0.0">
                        <c:v>27.700000000000127</c:v>
                      </c:pt>
                      <c:pt idx="268" formatCode="0.0">
                        <c:v>27.800000000000129</c:v>
                      </c:pt>
                      <c:pt idx="269" formatCode="0.0">
                        <c:v>27.90000000000013</c:v>
                      </c:pt>
                      <c:pt idx="270" formatCode="0.0">
                        <c:v>28.000000000000131</c:v>
                      </c:pt>
                      <c:pt idx="271" formatCode="0.0">
                        <c:v>28.100000000000133</c:v>
                      </c:pt>
                      <c:pt idx="272" formatCode="0.0">
                        <c:v>28.200000000000134</c:v>
                      </c:pt>
                      <c:pt idx="273" formatCode="0.0">
                        <c:v>28.300000000000136</c:v>
                      </c:pt>
                      <c:pt idx="274" formatCode="0.0">
                        <c:v>28.400000000000137</c:v>
                      </c:pt>
                      <c:pt idx="275" formatCode="0.0">
                        <c:v>28.500000000000139</c:v>
                      </c:pt>
                      <c:pt idx="276" formatCode="0.0">
                        <c:v>28.60000000000014</c:v>
                      </c:pt>
                      <c:pt idx="277" formatCode="0.0">
                        <c:v>28.700000000000141</c:v>
                      </c:pt>
                      <c:pt idx="278" formatCode="0.0">
                        <c:v>28.800000000000143</c:v>
                      </c:pt>
                      <c:pt idx="279" formatCode="0.0">
                        <c:v>28.900000000000144</c:v>
                      </c:pt>
                      <c:pt idx="280" formatCode="0.0">
                        <c:v>29.000000000000146</c:v>
                      </c:pt>
                      <c:pt idx="281" formatCode="0.0">
                        <c:v>29.100000000000147</c:v>
                      </c:pt>
                      <c:pt idx="282" formatCode="0.0">
                        <c:v>29.200000000000149</c:v>
                      </c:pt>
                      <c:pt idx="283" formatCode="0.0">
                        <c:v>29.30000000000015</c:v>
                      </c:pt>
                      <c:pt idx="284" formatCode="0.0">
                        <c:v>29.400000000000151</c:v>
                      </c:pt>
                      <c:pt idx="285" formatCode="0.0">
                        <c:v>29.500000000000153</c:v>
                      </c:pt>
                      <c:pt idx="286" formatCode="0.0">
                        <c:v>29.600000000000154</c:v>
                      </c:pt>
                      <c:pt idx="287" formatCode="0.0">
                        <c:v>29.700000000000156</c:v>
                      </c:pt>
                      <c:pt idx="288" formatCode="0.0">
                        <c:v>29.800000000000157</c:v>
                      </c:pt>
                      <c:pt idx="289" formatCode="0.0">
                        <c:v>29.900000000000158</c:v>
                      </c:pt>
                      <c:pt idx="290" formatCode="0.0">
                        <c:v>30.00000000000016</c:v>
                      </c:pt>
                      <c:pt idx="291" formatCode="0.0">
                        <c:v>30.100000000000161</c:v>
                      </c:pt>
                      <c:pt idx="292" formatCode="0.0">
                        <c:v>30.200000000000163</c:v>
                      </c:pt>
                      <c:pt idx="293" formatCode="0.0">
                        <c:v>30.300000000000164</c:v>
                      </c:pt>
                      <c:pt idx="294" formatCode="0.0">
                        <c:v>30.400000000000166</c:v>
                      </c:pt>
                      <c:pt idx="295" formatCode="0.0">
                        <c:v>30.500000000000167</c:v>
                      </c:pt>
                      <c:pt idx="296" formatCode="0.0">
                        <c:v>30.600000000000168</c:v>
                      </c:pt>
                      <c:pt idx="297" formatCode="0.0">
                        <c:v>30.70000000000017</c:v>
                      </c:pt>
                      <c:pt idx="298" formatCode="0.0">
                        <c:v>30.800000000000171</c:v>
                      </c:pt>
                      <c:pt idx="299" formatCode="0.0">
                        <c:v>30.900000000000173</c:v>
                      </c:pt>
                      <c:pt idx="300" formatCode="0.0">
                        <c:v>31.000000000000174</c:v>
                      </c:pt>
                      <c:pt idx="301" formatCode="0.0">
                        <c:v>31.100000000000176</c:v>
                      </c:pt>
                      <c:pt idx="302" formatCode="0.0">
                        <c:v>31.200000000000177</c:v>
                      </c:pt>
                      <c:pt idx="303" formatCode="0.0">
                        <c:v>31.300000000000178</c:v>
                      </c:pt>
                      <c:pt idx="304" formatCode="0.0">
                        <c:v>31.40000000000018</c:v>
                      </c:pt>
                      <c:pt idx="305" formatCode="0.0">
                        <c:v>31.500000000000181</c:v>
                      </c:pt>
                      <c:pt idx="306" formatCode="0.0">
                        <c:v>31.600000000000183</c:v>
                      </c:pt>
                      <c:pt idx="307" formatCode="0.0">
                        <c:v>31.700000000000184</c:v>
                      </c:pt>
                      <c:pt idx="308" formatCode="0.0">
                        <c:v>31.800000000000185</c:v>
                      </c:pt>
                      <c:pt idx="309" formatCode="0.0">
                        <c:v>31.900000000000187</c:v>
                      </c:pt>
                      <c:pt idx="310" formatCode="0.0">
                        <c:v>32.000000000000185</c:v>
                      </c:pt>
                      <c:pt idx="311" formatCode="0.0">
                        <c:v>32.100000000000186</c:v>
                      </c:pt>
                      <c:pt idx="312" formatCode="0.0">
                        <c:v>32.200000000000188</c:v>
                      </c:pt>
                      <c:pt idx="313" formatCode="0.0">
                        <c:v>32.300000000000189</c:v>
                      </c:pt>
                      <c:pt idx="314" formatCode="0.0">
                        <c:v>32.40000000000019</c:v>
                      </c:pt>
                      <c:pt idx="315" formatCode="0.0">
                        <c:v>32.500000000000192</c:v>
                      </c:pt>
                      <c:pt idx="316" formatCode="0.0">
                        <c:v>32.600000000000193</c:v>
                      </c:pt>
                      <c:pt idx="317" formatCode="0.0">
                        <c:v>32.700000000000195</c:v>
                      </c:pt>
                      <c:pt idx="318" formatCode="0.0">
                        <c:v>32.800000000000196</c:v>
                      </c:pt>
                      <c:pt idx="319" formatCode="0.0">
                        <c:v>32.900000000000198</c:v>
                      </c:pt>
                      <c:pt idx="320" formatCode="0.0">
                        <c:v>33.000000000000199</c:v>
                      </c:pt>
                      <c:pt idx="321" formatCode="0.0">
                        <c:v>33.1000000000002</c:v>
                      </c:pt>
                      <c:pt idx="322" formatCode="0.0">
                        <c:v>33.200000000000202</c:v>
                      </c:pt>
                      <c:pt idx="323" formatCode="0.0">
                        <c:v>33.300000000000203</c:v>
                      </c:pt>
                      <c:pt idx="324" formatCode="0.0">
                        <c:v>33.400000000000205</c:v>
                      </c:pt>
                      <c:pt idx="325" formatCode="0.0">
                        <c:v>33.500000000000206</c:v>
                      </c:pt>
                      <c:pt idx="326" formatCode="0.0">
                        <c:v>33.600000000000207</c:v>
                      </c:pt>
                      <c:pt idx="327" formatCode="0.0">
                        <c:v>33.700000000000209</c:v>
                      </c:pt>
                      <c:pt idx="328" formatCode="0.0">
                        <c:v>33.80000000000021</c:v>
                      </c:pt>
                      <c:pt idx="329" formatCode="0.0">
                        <c:v>33.900000000000212</c:v>
                      </c:pt>
                      <c:pt idx="330" formatCode="0.0">
                        <c:v>34.000000000000213</c:v>
                      </c:pt>
                      <c:pt idx="331" formatCode="0.0">
                        <c:v>34.100000000000215</c:v>
                      </c:pt>
                      <c:pt idx="332" formatCode="0.0">
                        <c:v>34.200000000000216</c:v>
                      </c:pt>
                      <c:pt idx="333" formatCode="0.0">
                        <c:v>34.300000000000217</c:v>
                      </c:pt>
                      <c:pt idx="334" formatCode="0.0">
                        <c:v>34.400000000000219</c:v>
                      </c:pt>
                      <c:pt idx="335" formatCode="0.0">
                        <c:v>34.50000000000022</c:v>
                      </c:pt>
                      <c:pt idx="336" formatCode="0.0">
                        <c:v>34.600000000000222</c:v>
                      </c:pt>
                      <c:pt idx="337" formatCode="0.0">
                        <c:v>34.700000000000223</c:v>
                      </c:pt>
                      <c:pt idx="338" formatCode="0.0">
                        <c:v>34.800000000000225</c:v>
                      </c:pt>
                      <c:pt idx="339" formatCode="0.0">
                        <c:v>34.900000000000226</c:v>
                      </c:pt>
                      <c:pt idx="340" formatCode="0.0">
                        <c:v>35.000000000000227</c:v>
                      </c:pt>
                      <c:pt idx="341" formatCode="0.0">
                        <c:v>35.100000000000229</c:v>
                      </c:pt>
                      <c:pt idx="342" formatCode="0.0">
                        <c:v>35.20000000000023</c:v>
                      </c:pt>
                      <c:pt idx="343" formatCode="0.0">
                        <c:v>35.300000000000232</c:v>
                      </c:pt>
                      <c:pt idx="344" formatCode="0.0">
                        <c:v>35.400000000000233</c:v>
                      </c:pt>
                      <c:pt idx="345" formatCode="0.0">
                        <c:v>35.500000000000234</c:v>
                      </c:pt>
                      <c:pt idx="346" formatCode="0.0">
                        <c:v>35.600000000000236</c:v>
                      </c:pt>
                      <c:pt idx="347" formatCode="0.0">
                        <c:v>35.700000000000237</c:v>
                      </c:pt>
                      <c:pt idx="348" formatCode="0.0">
                        <c:v>35.800000000000239</c:v>
                      </c:pt>
                      <c:pt idx="349" formatCode="0.0">
                        <c:v>35.90000000000024</c:v>
                      </c:pt>
                      <c:pt idx="350" formatCode="0.0">
                        <c:v>36.000000000000242</c:v>
                      </c:pt>
                      <c:pt idx="351" formatCode="0.0">
                        <c:v>36.100000000000243</c:v>
                      </c:pt>
                      <c:pt idx="352" formatCode="0.0">
                        <c:v>36.200000000000244</c:v>
                      </c:pt>
                      <c:pt idx="353" formatCode="0.0">
                        <c:v>36.300000000000246</c:v>
                      </c:pt>
                      <c:pt idx="354" formatCode="0.0">
                        <c:v>36.400000000000247</c:v>
                      </c:pt>
                      <c:pt idx="355" formatCode="0.0">
                        <c:v>36.500000000000249</c:v>
                      </c:pt>
                      <c:pt idx="356" formatCode="0.0">
                        <c:v>36.60000000000025</c:v>
                      </c:pt>
                      <c:pt idx="357" formatCode="0.0">
                        <c:v>36.700000000000252</c:v>
                      </c:pt>
                      <c:pt idx="358" formatCode="0.0">
                        <c:v>36.800000000000253</c:v>
                      </c:pt>
                      <c:pt idx="359" formatCode="0.0">
                        <c:v>36.900000000000254</c:v>
                      </c:pt>
                      <c:pt idx="360" formatCode="0.0">
                        <c:v>37.000000000000256</c:v>
                      </c:pt>
                      <c:pt idx="361" formatCode="0.0">
                        <c:v>37.100000000000257</c:v>
                      </c:pt>
                      <c:pt idx="362" formatCode="0.0">
                        <c:v>37.200000000000259</c:v>
                      </c:pt>
                      <c:pt idx="363" formatCode="0.0">
                        <c:v>37.30000000000026</c:v>
                      </c:pt>
                      <c:pt idx="364" formatCode="0.0">
                        <c:v>37.400000000000261</c:v>
                      </c:pt>
                      <c:pt idx="365" formatCode="0.0">
                        <c:v>37.500000000000263</c:v>
                      </c:pt>
                      <c:pt idx="366" formatCode="0.0">
                        <c:v>37.600000000000264</c:v>
                      </c:pt>
                      <c:pt idx="367" formatCode="0.0">
                        <c:v>37.700000000000266</c:v>
                      </c:pt>
                      <c:pt idx="368" formatCode="0.0">
                        <c:v>37.800000000000267</c:v>
                      </c:pt>
                      <c:pt idx="369" formatCode="0.0">
                        <c:v>37.900000000000269</c:v>
                      </c:pt>
                      <c:pt idx="370" formatCode="0.0">
                        <c:v>38.00000000000027</c:v>
                      </c:pt>
                      <c:pt idx="371" formatCode="0.0">
                        <c:v>38.100000000000271</c:v>
                      </c:pt>
                      <c:pt idx="372" formatCode="0.0">
                        <c:v>38.200000000000273</c:v>
                      </c:pt>
                      <c:pt idx="373" formatCode="0.0">
                        <c:v>38.300000000000274</c:v>
                      </c:pt>
                      <c:pt idx="374" formatCode="0.0">
                        <c:v>38.400000000000276</c:v>
                      </c:pt>
                      <c:pt idx="375" formatCode="0.0">
                        <c:v>38.500000000000277</c:v>
                      </c:pt>
                      <c:pt idx="376" formatCode="0.0">
                        <c:v>38.600000000000279</c:v>
                      </c:pt>
                      <c:pt idx="377" formatCode="0.0">
                        <c:v>38.70000000000028</c:v>
                      </c:pt>
                      <c:pt idx="378" formatCode="0.0">
                        <c:v>38.800000000000281</c:v>
                      </c:pt>
                      <c:pt idx="379" formatCode="0.0">
                        <c:v>38.900000000000283</c:v>
                      </c:pt>
                      <c:pt idx="380" formatCode="0.0">
                        <c:v>39.000000000000284</c:v>
                      </c:pt>
                      <c:pt idx="381" formatCode="0.0">
                        <c:v>39.100000000000286</c:v>
                      </c:pt>
                      <c:pt idx="382" formatCode="0.0">
                        <c:v>39.200000000000287</c:v>
                      </c:pt>
                      <c:pt idx="383" formatCode="0.0">
                        <c:v>39.300000000000288</c:v>
                      </c:pt>
                      <c:pt idx="384" formatCode="0.0">
                        <c:v>39.40000000000029</c:v>
                      </c:pt>
                      <c:pt idx="385" formatCode="0.0">
                        <c:v>39.500000000000291</c:v>
                      </c:pt>
                      <c:pt idx="386" formatCode="0.0">
                        <c:v>39.600000000000293</c:v>
                      </c:pt>
                      <c:pt idx="387" formatCode="0.0">
                        <c:v>39.700000000000294</c:v>
                      </c:pt>
                      <c:pt idx="388" formatCode="0.0">
                        <c:v>39.800000000000296</c:v>
                      </c:pt>
                      <c:pt idx="389" formatCode="0.0">
                        <c:v>39.900000000000297</c:v>
                      </c:pt>
                      <c:pt idx="390" formatCode="0.0">
                        <c:v>40.000000000000298</c:v>
                      </c:pt>
                      <c:pt idx="391" formatCode="0.0">
                        <c:v>40.1000000000003</c:v>
                      </c:pt>
                      <c:pt idx="392" formatCode="0.0">
                        <c:v>40.200000000000301</c:v>
                      </c:pt>
                      <c:pt idx="393" formatCode="0.0">
                        <c:v>40.300000000000303</c:v>
                      </c:pt>
                      <c:pt idx="394" formatCode="0.0">
                        <c:v>40.400000000000304</c:v>
                      </c:pt>
                      <c:pt idx="395" formatCode="0.0">
                        <c:v>40.500000000000306</c:v>
                      </c:pt>
                      <c:pt idx="396" formatCode="0.0">
                        <c:v>40.600000000000307</c:v>
                      </c:pt>
                      <c:pt idx="397" formatCode="0.0">
                        <c:v>40.700000000000308</c:v>
                      </c:pt>
                      <c:pt idx="398" formatCode="0.0">
                        <c:v>40.80000000000031</c:v>
                      </c:pt>
                      <c:pt idx="399" formatCode="0.0">
                        <c:v>40.900000000000311</c:v>
                      </c:pt>
                      <c:pt idx="400" formatCode="0.0">
                        <c:v>41.000000000000313</c:v>
                      </c:pt>
                      <c:pt idx="401" formatCode="0.0">
                        <c:v>41.100000000000314</c:v>
                      </c:pt>
                      <c:pt idx="402" formatCode="0.0">
                        <c:v>41.200000000000315</c:v>
                      </c:pt>
                      <c:pt idx="403" formatCode="0.0">
                        <c:v>41.300000000000317</c:v>
                      </c:pt>
                      <c:pt idx="404" formatCode="0.0">
                        <c:v>41.400000000000318</c:v>
                      </c:pt>
                      <c:pt idx="405" formatCode="0.0">
                        <c:v>41.50000000000032</c:v>
                      </c:pt>
                      <c:pt idx="406" formatCode="0.0">
                        <c:v>41.600000000000321</c:v>
                      </c:pt>
                      <c:pt idx="407" formatCode="0.0">
                        <c:v>41.700000000000323</c:v>
                      </c:pt>
                      <c:pt idx="408" formatCode="0.0">
                        <c:v>41.800000000000324</c:v>
                      </c:pt>
                      <c:pt idx="409" formatCode="0.0">
                        <c:v>41.900000000000325</c:v>
                      </c:pt>
                      <c:pt idx="410" formatCode="0.0">
                        <c:v>42.000000000000327</c:v>
                      </c:pt>
                      <c:pt idx="411" formatCode="0.0">
                        <c:v>42.100000000000328</c:v>
                      </c:pt>
                      <c:pt idx="412" formatCode="0.0">
                        <c:v>42.20000000000033</c:v>
                      </c:pt>
                      <c:pt idx="413" formatCode="0.0">
                        <c:v>42.300000000000331</c:v>
                      </c:pt>
                      <c:pt idx="414" formatCode="0.0">
                        <c:v>42.400000000000333</c:v>
                      </c:pt>
                      <c:pt idx="415" formatCode="0.0">
                        <c:v>42.500000000000334</c:v>
                      </c:pt>
                      <c:pt idx="416" formatCode="0.0">
                        <c:v>42.600000000000335</c:v>
                      </c:pt>
                      <c:pt idx="417" formatCode="0.0">
                        <c:v>42.700000000000337</c:v>
                      </c:pt>
                      <c:pt idx="418" formatCode="0.0">
                        <c:v>42.800000000000338</c:v>
                      </c:pt>
                      <c:pt idx="419" formatCode="0.0">
                        <c:v>42.90000000000034</c:v>
                      </c:pt>
                      <c:pt idx="420" formatCode="0.0">
                        <c:v>43.000000000000341</c:v>
                      </c:pt>
                      <c:pt idx="421" formatCode="0.0">
                        <c:v>43.100000000000342</c:v>
                      </c:pt>
                      <c:pt idx="422" formatCode="0.0">
                        <c:v>43.200000000000344</c:v>
                      </c:pt>
                      <c:pt idx="423" formatCode="0.0">
                        <c:v>43.300000000000345</c:v>
                      </c:pt>
                      <c:pt idx="424" formatCode="0.0">
                        <c:v>43.400000000000347</c:v>
                      </c:pt>
                      <c:pt idx="425" formatCode="0.0">
                        <c:v>43.500000000000348</c:v>
                      </c:pt>
                      <c:pt idx="426" formatCode="0.0">
                        <c:v>43.60000000000035</c:v>
                      </c:pt>
                      <c:pt idx="427" formatCode="0.0">
                        <c:v>43.700000000000351</c:v>
                      </c:pt>
                      <c:pt idx="428" formatCode="0.0">
                        <c:v>43.800000000000352</c:v>
                      </c:pt>
                      <c:pt idx="429" formatCode="0.0">
                        <c:v>43.900000000000354</c:v>
                      </c:pt>
                      <c:pt idx="430" formatCode="0.0">
                        <c:v>44.000000000000355</c:v>
                      </c:pt>
                      <c:pt idx="431" formatCode="0.0">
                        <c:v>44.100000000000357</c:v>
                      </c:pt>
                      <c:pt idx="432" formatCode="0.0">
                        <c:v>44.200000000000358</c:v>
                      </c:pt>
                      <c:pt idx="433" formatCode="0.0">
                        <c:v>44.30000000000036</c:v>
                      </c:pt>
                      <c:pt idx="434" formatCode="0.0">
                        <c:v>44.400000000000361</c:v>
                      </c:pt>
                      <c:pt idx="435" formatCode="0.0">
                        <c:v>44.500000000000362</c:v>
                      </c:pt>
                      <c:pt idx="436" formatCode="0.0">
                        <c:v>44.600000000000364</c:v>
                      </c:pt>
                      <c:pt idx="437" formatCode="0.0">
                        <c:v>44.700000000000365</c:v>
                      </c:pt>
                      <c:pt idx="438" formatCode="0.0">
                        <c:v>44.800000000000367</c:v>
                      </c:pt>
                      <c:pt idx="439" formatCode="0.0">
                        <c:v>44.900000000000368</c:v>
                      </c:pt>
                      <c:pt idx="440" formatCode="0.0">
                        <c:v>45.000000000000369</c:v>
                      </c:pt>
                      <c:pt idx="441" formatCode="0.0">
                        <c:v>45.100000000000371</c:v>
                      </c:pt>
                      <c:pt idx="442" formatCode="0.0">
                        <c:v>45.200000000000372</c:v>
                      </c:pt>
                      <c:pt idx="443" formatCode="0.0">
                        <c:v>45.300000000000374</c:v>
                      </c:pt>
                      <c:pt idx="444" formatCode="0.0">
                        <c:v>45.400000000000375</c:v>
                      </c:pt>
                      <c:pt idx="445" formatCode="0.0">
                        <c:v>45.500000000000377</c:v>
                      </c:pt>
                      <c:pt idx="446" formatCode="0.0">
                        <c:v>45.600000000000378</c:v>
                      </c:pt>
                      <c:pt idx="447" formatCode="0.0">
                        <c:v>45.700000000000379</c:v>
                      </c:pt>
                      <c:pt idx="448" formatCode="0.0">
                        <c:v>45.800000000000381</c:v>
                      </c:pt>
                      <c:pt idx="449" formatCode="0.0">
                        <c:v>45.900000000000382</c:v>
                      </c:pt>
                      <c:pt idx="450" formatCode="0.0">
                        <c:v>46.000000000000384</c:v>
                      </c:pt>
                      <c:pt idx="451" formatCode="0.0">
                        <c:v>46.100000000000385</c:v>
                      </c:pt>
                      <c:pt idx="452" formatCode="0.0">
                        <c:v>46.200000000000387</c:v>
                      </c:pt>
                      <c:pt idx="453" formatCode="0.0">
                        <c:v>46.300000000000388</c:v>
                      </c:pt>
                      <c:pt idx="454" formatCode="0.0">
                        <c:v>46.400000000000389</c:v>
                      </c:pt>
                      <c:pt idx="455" formatCode="0.0">
                        <c:v>46.500000000000391</c:v>
                      </c:pt>
                      <c:pt idx="456" formatCode="0.0">
                        <c:v>46.600000000000392</c:v>
                      </c:pt>
                      <c:pt idx="457" formatCode="0.0">
                        <c:v>46.700000000000394</c:v>
                      </c:pt>
                      <c:pt idx="458" formatCode="0.0">
                        <c:v>46.800000000000395</c:v>
                      </c:pt>
                      <c:pt idx="459" formatCode="0.0">
                        <c:v>46.900000000000396</c:v>
                      </c:pt>
                      <c:pt idx="460" formatCode="0.0">
                        <c:v>47.000000000000398</c:v>
                      </c:pt>
                      <c:pt idx="461" formatCode="0.0">
                        <c:v>47.100000000000399</c:v>
                      </c:pt>
                      <c:pt idx="462" formatCode="0.0">
                        <c:v>47.200000000000401</c:v>
                      </c:pt>
                      <c:pt idx="463" formatCode="0.0">
                        <c:v>47.300000000000402</c:v>
                      </c:pt>
                      <c:pt idx="464" formatCode="0.0">
                        <c:v>47.400000000000404</c:v>
                      </c:pt>
                      <c:pt idx="465" formatCode="0.0">
                        <c:v>47.500000000000405</c:v>
                      </c:pt>
                      <c:pt idx="466" formatCode="0.0">
                        <c:v>47.600000000000406</c:v>
                      </c:pt>
                      <c:pt idx="467" formatCode="0.0">
                        <c:v>47.700000000000408</c:v>
                      </c:pt>
                      <c:pt idx="468" formatCode="0.0">
                        <c:v>47.800000000000409</c:v>
                      </c:pt>
                      <c:pt idx="469" formatCode="0.0">
                        <c:v>47.900000000000411</c:v>
                      </c:pt>
                      <c:pt idx="470" formatCode="0.0">
                        <c:v>48.000000000000412</c:v>
                      </c:pt>
                      <c:pt idx="471" formatCode="0.0">
                        <c:v>48.100000000000414</c:v>
                      </c:pt>
                      <c:pt idx="472" formatCode="0.0">
                        <c:v>48.200000000000415</c:v>
                      </c:pt>
                      <c:pt idx="473" formatCode="0.0">
                        <c:v>48.300000000000416</c:v>
                      </c:pt>
                      <c:pt idx="474" formatCode="0.0">
                        <c:v>48.400000000000418</c:v>
                      </c:pt>
                      <c:pt idx="475" formatCode="0.0">
                        <c:v>48.500000000000419</c:v>
                      </c:pt>
                      <c:pt idx="476" formatCode="0.0">
                        <c:v>48.600000000000421</c:v>
                      </c:pt>
                      <c:pt idx="477" formatCode="0.0">
                        <c:v>48.700000000000422</c:v>
                      </c:pt>
                      <c:pt idx="478" formatCode="0.0">
                        <c:v>48.800000000000423</c:v>
                      </c:pt>
                      <c:pt idx="479" formatCode="0.0">
                        <c:v>48.900000000000425</c:v>
                      </c:pt>
                      <c:pt idx="480" formatCode="0.0">
                        <c:v>49.000000000000426</c:v>
                      </c:pt>
                      <c:pt idx="481" formatCode="0.0">
                        <c:v>49.100000000000428</c:v>
                      </c:pt>
                      <c:pt idx="482" formatCode="0.0">
                        <c:v>49.200000000000429</c:v>
                      </c:pt>
                      <c:pt idx="483" formatCode="0.0">
                        <c:v>49.300000000000431</c:v>
                      </c:pt>
                      <c:pt idx="484" formatCode="0.0">
                        <c:v>49.400000000000432</c:v>
                      </c:pt>
                      <c:pt idx="485" formatCode="0.0">
                        <c:v>49.500000000000433</c:v>
                      </c:pt>
                      <c:pt idx="486" formatCode="0.0">
                        <c:v>49.600000000000435</c:v>
                      </c:pt>
                      <c:pt idx="487" formatCode="0.0">
                        <c:v>49.700000000000436</c:v>
                      </c:pt>
                      <c:pt idx="488" formatCode="0.0">
                        <c:v>49.800000000000438</c:v>
                      </c:pt>
                      <c:pt idx="489" formatCode="0.0">
                        <c:v>49.900000000000439</c:v>
                      </c:pt>
                      <c:pt idx="490" formatCode="0.0">
                        <c:v>50.000000000000441</c:v>
                      </c:pt>
                      <c:pt idx="491" formatCode="0.0">
                        <c:v>50.100000000000442</c:v>
                      </c:pt>
                      <c:pt idx="492" formatCode="0.0">
                        <c:v>50.200000000000443</c:v>
                      </c:pt>
                      <c:pt idx="493" formatCode="0.0">
                        <c:v>50.300000000000445</c:v>
                      </c:pt>
                      <c:pt idx="494" formatCode="0.0">
                        <c:v>50.400000000000446</c:v>
                      </c:pt>
                      <c:pt idx="495" formatCode="0.0">
                        <c:v>50.500000000000448</c:v>
                      </c:pt>
                      <c:pt idx="496" formatCode="0.0">
                        <c:v>50.600000000000449</c:v>
                      </c:pt>
                      <c:pt idx="497" formatCode="0.0">
                        <c:v>50.70000000000045</c:v>
                      </c:pt>
                      <c:pt idx="498" formatCode="0.0">
                        <c:v>50.800000000000452</c:v>
                      </c:pt>
                      <c:pt idx="499" formatCode="0.0">
                        <c:v>50.900000000000453</c:v>
                      </c:pt>
                      <c:pt idx="500" formatCode="0.0">
                        <c:v>51.000000000000455</c:v>
                      </c:pt>
                      <c:pt idx="501" formatCode="0.0">
                        <c:v>51.100000000000456</c:v>
                      </c:pt>
                      <c:pt idx="502" formatCode="0.0">
                        <c:v>51.200000000000458</c:v>
                      </c:pt>
                      <c:pt idx="503" formatCode="0.0">
                        <c:v>51.300000000000459</c:v>
                      </c:pt>
                      <c:pt idx="504" formatCode="0.0">
                        <c:v>51.40000000000046</c:v>
                      </c:pt>
                      <c:pt idx="505" formatCode="0.0">
                        <c:v>51.500000000000462</c:v>
                      </c:pt>
                      <c:pt idx="506" formatCode="0.0">
                        <c:v>51.600000000000463</c:v>
                      </c:pt>
                      <c:pt idx="507" formatCode="0.0">
                        <c:v>51.700000000000465</c:v>
                      </c:pt>
                      <c:pt idx="508" formatCode="0.0">
                        <c:v>51.800000000000466</c:v>
                      </c:pt>
                      <c:pt idx="509" formatCode="0.0">
                        <c:v>51.900000000000468</c:v>
                      </c:pt>
                      <c:pt idx="510" formatCode="0.0">
                        <c:v>52.000000000000469</c:v>
                      </c:pt>
                      <c:pt idx="511" formatCode="0.0">
                        <c:v>52.10000000000047</c:v>
                      </c:pt>
                      <c:pt idx="512" formatCode="0.0">
                        <c:v>52.200000000000472</c:v>
                      </c:pt>
                      <c:pt idx="513" formatCode="0.0">
                        <c:v>52.300000000000473</c:v>
                      </c:pt>
                      <c:pt idx="514" formatCode="0.0">
                        <c:v>52.400000000000475</c:v>
                      </c:pt>
                      <c:pt idx="515" formatCode="0.0">
                        <c:v>52.500000000000476</c:v>
                      </c:pt>
                      <c:pt idx="516" formatCode="0.0">
                        <c:v>52.600000000000477</c:v>
                      </c:pt>
                      <c:pt idx="517" formatCode="0.0">
                        <c:v>52.700000000000479</c:v>
                      </c:pt>
                      <c:pt idx="518" formatCode="0.0">
                        <c:v>52.80000000000048</c:v>
                      </c:pt>
                      <c:pt idx="519" formatCode="0.0">
                        <c:v>52.900000000000482</c:v>
                      </c:pt>
                      <c:pt idx="520" formatCode="0.0">
                        <c:v>53.000000000000483</c:v>
                      </c:pt>
                      <c:pt idx="521" formatCode="0.0">
                        <c:v>53.100000000000485</c:v>
                      </c:pt>
                      <c:pt idx="522" formatCode="0.0">
                        <c:v>53.200000000000486</c:v>
                      </c:pt>
                      <c:pt idx="523" formatCode="0.0">
                        <c:v>53.300000000000487</c:v>
                      </c:pt>
                      <c:pt idx="524" formatCode="0.0">
                        <c:v>53.400000000000489</c:v>
                      </c:pt>
                      <c:pt idx="525" formatCode="0.0">
                        <c:v>53.50000000000049</c:v>
                      </c:pt>
                      <c:pt idx="526" formatCode="0.0">
                        <c:v>53.600000000000492</c:v>
                      </c:pt>
                      <c:pt idx="527" formatCode="0.0">
                        <c:v>53.700000000000493</c:v>
                      </c:pt>
                      <c:pt idx="528" formatCode="0.0">
                        <c:v>53.800000000000495</c:v>
                      </c:pt>
                      <c:pt idx="529" formatCode="0.0">
                        <c:v>53.900000000000496</c:v>
                      </c:pt>
                      <c:pt idx="530" formatCode="0.0">
                        <c:v>54.000000000000497</c:v>
                      </c:pt>
                      <c:pt idx="531" formatCode="0.0">
                        <c:v>54.100000000000499</c:v>
                      </c:pt>
                      <c:pt idx="532" formatCode="0.0">
                        <c:v>54.2000000000005</c:v>
                      </c:pt>
                      <c:pt idx="533" formatCode="0.0">
                        <c:v>54.300000000000502</c:v>
                      </c:pt>
                      <c:pt idx="534" formatCode="0.0">
                        <c:v>54.400000000000503</c:v>
                      </c:pt>
                      <c:pt idx="535" formatCode="0.0">
                        <c:v>54.500000000000504</c:v>
                      </c:pt>
                      <c:pt idx="536" formatCode="0.0">
                        <c:v>54.600000000000506</c:v>
                      </c:pt>
                      <c:pt idx="537" formatCode="0.0">
                        <c:v>54.700000000000507</c:v>
                      </c:pt>
                      <c:pt idx="538" formatCode="0.0">
                        <c:v>54.800000000000509</c:v>
                      </c:pt>
                      <c:pt idx="539" formatCode="0.0">
                        <c:v>54.90000000000051</c:v>
                      </c:pt>
                      <c:pt idx="540" formatCode="0.0">
                        <c:v>55.000000000000512</c:v>
                      </c:pt>
                      <c:pt idx="541" formatCode="0.0">
                        <c:v>55.100000000000513</c:v>
                      </c:pt>
                      <c:pt idx="542" formatCode="0.0">
                        <c:v>55.200000000000514</c:v>
                      </c:pt>
                      <c:pt idx="543" formatCode="0.0">
                        <c:v>55.300000000000516</c:v>
                      </c:pt>
                      <c:pt idx="544" formatCode="0.0">
                        <c:v>55.400000000000517</c:v>
                      </c:pt>
                      <c:pt idx="545" formatCode="0.0">
                        <c:v>55.500000000000519</c:v>
                      </c:pt>
                      <c:pt idx="546" formatCode="0.0">
                        <c:v>55.60000000000052</c:v>
                      </c:pt>
                      <c:pt idx="547" formatCode="0.0">
                        <c:v>55.700000000000522</c:v>
                      </c:pt>
                      <c:pt idx="548" formatCode="0.0">
                        <c:v>55.800000000000523</c:v>
                      </c:pt>
                      <c:pt idx="549" formatCode="0.0">
                        <c:v>55.900000000000524</c:v>
                      </c:pt>
                      <c:pt idx="550" formatCode="0.0">
                        <c:v>56.000000000000526</c:v>
                      </c:pt>
                      <c:pt idx="551" formatCode="0.0">
                        <c:v>56.100000000000527</c:v>
                      </c:pt>
                      <c:pt idx="552" formatCode="0.0">
                        <c:v>56.200000000000529</c:v>
                      </c:pt>
                      <c:pt idx="553" formatCode="0.0">
                        <c:v>56.30000000000053</c:v>
                      </c:pt>
                      <c:pt idx="554" formatCode="0.0">
                        <c:v>56.400000000000531</c:v>
                      </c:pt>
                      <c:pt idx="555" formatCode="0.0">
                        <c:v>56.500000000000533</c:v>
                      </c:pt>
                      <c:pt idx="556" formatCode="0.0">
                        <c:v>56.600000000000534</c:v>
                      </c:pt>
                      <c:pt idx="557" formatCode="0.0">
                        <c:v>56.700000000000536</c:v>
                      </c:pt>
                      <c:pt idx="558" formatCode="0.0">
                        <c:v>56.800000000000537</c:v>
                      </c:pt>
                      <c:pt idx="559" formatCode="0.0">
                        <c:v>56.900000000000539</c:v>
                      </c:pt>
                      <c:pt idx="560" formatCode="0.0">
                        <c:v>57.00000000000054</c:v>
                      </c:pt>
                      <c:pt idx="561" formatCode="0.0">
                        <c:v>57.100000000000541</c:v>
                      </c:pt>
                      <c:pt idx="562" formatCode="0.0">
                        <c:v>57.200000000000543</c:v>
                      </c:pt>
                      <c:pt idx="563" formatCode="0.0">
                        <c:v>57.300000000000544</c:v>
                      </c:pt>
                      <c:pt idx="564" formatCode="0.0">
                        <c:v>57.400000000000546</c:v>
                      </c:pt>
                      <c:pt idx="565" formatCode="0.0">
                        <c:v>57.500000000000547</c:v>
                      </c:pt>
                      <c:pt idx="566" formatCode="0.0">
                        <c:v>57.600000000000549</c:v>
                      </c:pt>
                      <c:pt idx="567" formatCode="0.0">
                        <c:v>57.70000000000055</c:v>
                      </c:pt>
                      <c:pt idx="568" formatCode="0.0">
                        <c:v>57.800000000000551</c:v>
                      </c:pt>
                      <c:pt idx="569" formatCode="0.0">
                        <c:v>57.900000000000553</c:v>
                      </c:pt>
                      <c:pt idx="570" formatCode="0.0">
                        <c:v>58.000000000000554</c:v>
                      </c:pt>
                      <c:pt idx="571" formatCode="0.0">
                        <c:v>58.100000000000556</c:v>
                      </c:pt>
                      <c:pt idx="572" formatCode="0.0">
                        <c:v>58.200000000000557</c:v>
                      </c:pt>
                      <c:pt idx="573" formatCode="0.0">
                        <c:v>58.300000000000558</c:v>
                      </c:pt>
                      <c:pt idx="574" formatCode="0.0">
                        <c:v>58.40000000000056</c:v>
                      </c:pt>
                      <c:pt idx="575" formatCode="0.0">
                        <c:v>58.500000000000561</c:v>
                      </c:pt>
                      <c:pt idx="576" formatCode="0.0">
                        <c:v>58.600000000000563</c:v>
                      </c:pt>
                      <c:pt idx="577" formatCode="0.0">
                        <c:v>58.700000000000564</c:v>
                      </c:pt>
                      <c:pt idx="578" formatCode="0.0">
                        <c:v>58.800000000000566</c:v>
                      </c:pt>
                      <c:pt idx="579" formatCode="0.0">
                        <c:v>58.900000000000567</c:v>
                      </c:pt>
                      <c:pt idx="580" formatCode="0.0">
                        <c:v>59.000000000000568</c:v>
                      </c:pt>
                      <c:pt idx="581" formatCode="0.0">
                        <c:v>59.10000000000057</c:v>
                      </c:pt>
                      <c:pt idx="582" formatCode="0.0">
                        <c:v>59.200000000000571</c:v>
                      </c:pt>
                      <c:pt idx="583" formatCode="0.0">
                        <c:v>59.300000000000573</c:v>
                      </c:pt>
                      <c:pt idx="584" formatCode="0.0">
                        <c:v>59.400000000000574</c:v>
                      </c:pt>
                      <c:pt idx="585" formatCode="0.0">
                        <c:v>59.500000000000576</c:v>
                      </c:pt>
                      <c:pt idx="586" formatCode="0.0">
                        <c:v>59.600000000000577</c:v>
                      </c:pt>
                      <c:pt idx="587" formatCode="0.0">
                        <c:v>59.700000000000578</c:v>
                      </c:pt>
                      <c:pt idx="588" formatCode="0.0">
                        <c:v>59.80000000000058</c:v>
                      </c:pt>
                      <c:pt idx="589" formatCode="0.0">
                        <c:v>59.900000000000581</c:v>
                      </c:pt>
                      <c:pt idx="590" formatCode="0.0">
                        <c:v>60</c:v>
                      </c:pt>
                      <c:pt idx="591" formatCode="0.0">
                        <c:v>60.1</c:v>
                      </c:pt>
                      <c:pt idx="592" formatCode="0.0">
                        <c:v>60.2</c:v>
                      </c:pt>
                      <c:pt idx="593" formatCode="0.0">
                        <c:v>60.300000000000004</c:v>
                      </c:pt>
                      <c:pt idx="594" formatCode="0.0">
                        <c:v>60.400000000000006</c:v>
                      </c:pt>
                      <c:pt idx="595" formatCode="0.0">
                        <c:v>60.500000000000007</c:v>
                      </c:pt>
                      <c:pt idx="596" formatCode="0.0">
                        <c:v>60.600000000000009</c:v>
                      </c:pt>
                      <c:pt idx="597" formatCode="0.0">
                        <c:v>60.70000000000001</c:v>
                      </c:pt>
                      <c:pt idx="598" formatCode="0.0">
                        <c:v>60.800000000000011</c:v>
                      </c:pt>
                      <c:pt idx="599" formatCode="0.0">
                        <c:v>60.900000000000013</c:v>
                      </c:pt>
                      <c:pt idx="600" formatCode="0.0">
                        <c:v>61.000000000000014</c:v>
                      </c:pt>
                      <c:pt idx="601" formatCode="0.0">
                        <c:v>61.100000000000016</c:v>
                      </c:pt>
                      <c:pt idx="602" formatCode="0.0">
                        <c:v>61.200000000000017</c:v>
                      </c:pt>
                      <c:pt idx="603" formatCode="0.0">
                        <c:v>61.300000000000018</c:v>
                      </c:pt>
                      <c:pt idx="604" formatCode="0.0">
                        <c:v>61.40000000000002</c:v>
                      </c:pt>
                      <c:pt idx="605" formatCode="0.0">
                        <c:v>61.500000000000021</c:v>
                      </c:pt>
                      <c:pt idx="606" formatCode="0.0">
                        <c:v>61.600000000000023</c:v>
                      </c:pt>
                      <c:pt idx="607" formatCode="0.0">
                        <c:v>61.700000000000024</c:v>
                      </c:pt>
                      <c:pt idx="608" formatCode="0.0">
                        <c:v>61.800000000000026</c:v>
                      </c:pt>
                      <c:pt idx="609" formatCode="0.0">
                        <c:v>61.900000000000027</c:v>
                      </c:pt>
                      <c:pt idx="610" formatCode="0.0">
                        <c:v>62.000000000000028</c:v>
                      </c:pt>
                      <c:pt idx="611" formatCode="0.0">
                        <c:v>62.10000000000003</c:v>
                      </c:pt>
                      <c:pt idx="612" formatCode="0.0">
                        <c:v>62.200000000000031</c:v>
                      </c:pt>
                      <c:pt idx="613" formatCode="0.0">
                        <c:v>62.300000000000033</c:v>
                      </c:pt>
                      <c:pt idx="614" formatCode="0.0">
                        <c:v>62.400000000000034</c:v>
                      </c:pt>
                      <c:pt idx="615" formatCode="0.0">
                        <c:v>62.500000000000036</c:v>
                      </c:pt>
                      <c:pt idx="616" formatCode="0.0">
                        <c:v>62.600000000000037</c:v>
                      </c:pt>
                      <c:pt idx="617" formatCode="0.0">
                        <c:v>62.700000000000038</c:v>
                      </c:pt>
                      <c:pt idx="618" formatCode="0.0">
                        <c:v>62.80000000000004</c:v>
                      </c:pt>
                      <c:pt idx="619" formatCode="0.0">
                        <c:v>62.900000000000041</c:v>
                      </c:pt>
                      <c:pt idx="620" formatCode="0.0">
                        <c:v>63.000000000000043</c:v>
                      </c:pt>
                      <c:pt idx="621" formatCode="0.0">
                        <c:v>63.100000000000044</c:v>
                      </c:pt>
                      <c:pt idx="622" formatCode="0.0">
                        <c:v>63.200000000000045</c:v>
                      </c:pt>
                      <c:pt idx="623" formatCode="0.0">
                        <c:v>63.300000000000047</c:v>
                      </c:pt>
                      <c:pt idx="624" formatCode="0.0">
                        <c:v>63.400000000000048</c:v>
                      </c:pt>
                      <c:pt idx="625" formatCode="0.0">
                        <c:v>63.50000000000005</c:v>
                      </c:pt>
                      <c:pt idx="626" formatCode="0.0">
                        <c:v>63.600000000000051</c:v>
                      </c:pt>
                      <c:pt idx="627" formatCode="0.0">
                        <c:v>63.700000000000053</c:v>
                      </c:pt>
                      <c:pt idx="628" formatCode="0.0">
                        <c:v>63.800000000000054</c:v>
                      </c:pt>
                      <c:pt idx="629" formatCode="0.0">
                        <c:v>63.900000000000055</c:v>
                      </c:pt>
                      <c:pt idx="630" formatCode="0.0">
                        <c:v>64.000000000000057</c:v>
                      </c:pt>
                      <c:pt idx="631" formatCode="0.0">
                        <c:v>64.100000000000051</c:v>
                      </c:pt>
                      <c:pt idx="632" formatCode="0.0">
                        <c:v>64.200000000000045</c:v>
                      </c:pt>
                      <c:pt idx="633" formatCode="0.0">
                        <c:v>64.30000000000004</c:v>
                      </c:pt>
                      <c:pt idx="634" formatCode="0.0">
                        <c:v>64.400000000000034</c:v>
                      </c:pt>
                      <c:pt idx="635" formatCode="0.0">
                        <c:v>64.500000000000028</c:v>
                      </c:pt>
                      <c:pt idx="636" formatCode="0.0">
                        <c:v>64.600000000000023</c:v>
                      </c:pt>
                      <c:pt idx="637" formatCode="0.0">
                        <c:v>64.700000000000017</c:v>
                      </c:pt>
                      <c:pt idx="638" formatCode="0.0">
                        <c:v>64.800000000000011</c:v>
                      </c:pt>
                      <c:pt idx="639" formatCode="0.0">
                        <c:v>64.900000000000006</c:v>
                      </c:pt>
                      <c:pt idx="640" formatCode="0.0">
                        <c:v>65</c:v>
                      </c:pt>
                      <c:pt idx="641" formatCode="0.0">
                        <c:v>65.099999999999994</c:v>
                      </c:pt>
                      <c:pt idx="642" formatCode="0.0">
                        <c:v>65.199999999999989</c:v>
                      </c:pt>
                      <c:pt idx="643" formatCode="0.0">
                        <c:v>65.299999999999983</c:v>
                      </c:pt>
                      <c:pt idx="644" formatCode="0.0">
                        <c:v>65.399999999999977</c:v>
                      </c:pt>
                      <c:pt idx="645" formatCode="0.0">
                        <c:v>65.499999999999972</c:v>
                      </c:pt>
                      <c:pt idx="646" formatCode="0.0">
                        <c:v>65.599999999999966</c:v>
                      </c:pt>
                      <c:pt idx="647" formatCode="0.0">
                        <c:v>65.69999999999996</c:v>
                      </c:pt>
                      <c:pt idx="648" formatCode="0.0">
                        <c:v>65.799999999999955</c:v>
                      </c:pt>
                      <c:pt idx="649" formatCode="0.0">
                        <c:v>65.899999999999949</c:v>
                      </c:pt>
                      <c:pt idx="650" formatCode="0.0">
                        <c:v>65.999999999999943</c:v>
                      </c:pt>
                      <c:pt idx="651" formatCode="0.0">
                        <c:v>66.099999999999937</c:v>
                      </c:pt>
                      <c:pt idx="652" formatCode="0.0">
                        <c:v>66.199999999999932</c:v>
                      </c:pt>
                      <c:pt idx="653" formatCode="0.0">
                        <c:v>66.299999999999926</c:v>
                      </c:pt>
                      <c:pt idx="654" formatCode="0.0">
                        <c:v>66.39999999999992</c:v>
                      </c:pt>
                      <c:pt idx="655" formatCode="0.0">
                        <c:v>66.499999999999915</c:v>
                      </c:pt>
                      <c:pt idx="656" formatCode="0.0">
                        <c:v>66.599999999999909</c:v>
                      </c:pt>
                      <c:pt idx="657" formatCode="0.0">
                        <c:v>66.699999999999903</c:v>
                      </c:pt>
                      <c:pt idx="658" formatCode="0.0">
                        <c:v>66.799999999999898</c:v>
                      </c:pt>
                      <c:pt idx="659" formatCode="0.0">
                        <c:v>66.899999999999892</c:v>
                      </c:pt>
                      <c:pt idx="660" formatCode="0.0">
                        <c:v>66.999999999999886</c:v>
                      </c:pt>
                      <c:pt idx="661" formatCode="0.0">
                        <c:v>67.099999999999881</c:v>
                      </c:pt>
                      <c:pt idx="662" formatCode="0.0">
                        <c:v>67.199999999999875</c:v>
                      </c:pt>
                      <c:pt idx="663" formatCode="0.0">
                        <c:v>67.299999999999869</c:v>
                      </c:pt>
                      <c:pt idx="664" formatCode="0.0">
                        <c:v>67.399999999999864</c:v>
                      </c:pt>
                      <c:pt idx="665" formatCode="0.0">
                        <c:v>67.499999999999858</c:v>
                      </c:pt>
                      <c:pt idx="666" formatCode="0.0">
                        <c:v>67.599999999999852</c:v>
                      </c:pt>
                      <c:pt idx="667" formatCode="0.0">
                        <c:v>67.699999999999847</c:v>
                      </c:pt>
                      <c:pt idx="668" formatCode="0.0">
                        <c:v>67.799999999999841</c:v>
                      </c:pt>
                      <c:pt idx="669" formatCode="0.0">
                        <c:v>67.899999999999835</c:v>
                      </c:pt>
                      <c:pt idx="670" formatCode="0.0">
                        <c:v>67.999999999999829</c:v>
                      </c:pt>
                      <c:pt idx="671" formatCode="0.0">
                        <c:v>68.099999999999824</c:v>
                      </c:pt>
                      <c:pt idx="672" formatCode="0.0">
                        <c:v>68.199999999999818</c:v>
                      </c:pt>
                      <c:pt idx="673" formatCode="0.0">
                        <c:v>68.299999999999812</c:v>
                      </c:pt>
                      <c:pt idx="674" formatCode="0.0">
                        <c:v>68.399999999999807</c:v>
                      </c:pt>
                      <c:pt idx="675" formatCode="0.0">
                        <c:v>68.499999999999801</c:v>
                      </c:pt>
                      <c:pt idx="676" formatCode="0.0">
                        <c:v>68.599999999999795</c:v>
                      </c:pt>
                      <c:pt idx="677" formatCode="0.0">
                        <c:v>68.69999999999979</c:v>
                      </c:pt>
                      <c:pt idx="678" formatCode="0.0">
                        <c:v>68.799999999999784</c:v>
                      </c:pt>
                      <c:pt idx="679" formatCode="0.0">
                        <c:v>68.899999999999778</c:v>
                      </c:pt>
                      <c:pt idx="680" formatCode="0.0">
                        <c:v>68.999999999999773</c:v>
                      </c:pt>
                      <c:pt idx="681" formatCode="0.0">
                        <c:v>69.099999999999767</c:v>
                      </c:pt>
                      <c:pt idx="682" formatCode="0.0">
                        <c:v>69.199999999999761</c:v>
                      </c:pt>
                      <c:pt idx="683" formatCode="0.0">
                        <c:v>69.299999999999756</c:v>
                      </c:pt>
                      <c:pt idx="684" formatCode="0.0">
                        <c:v>69.39999999999975</c:v>
                      </c:pt>
                      <c:pt idx="685" formatCode="0.0">
                        <c:v>69.499999999999744</c:v>
                      </c:pt>
                      <c:pt idx="686" formatCode="0.0">
                        <c:v>69.599999999999739</c:v>
                      </c:pt>
                      <c:pt idx="687" formatCode="0.0">
                        <c:v>69.699999999999733</c:v>
                      </c:pt>
                      <c:pt idx="688" formatCode="0.0">
                        <c:v>69.799999999999727</c:v>
                      </c:pt>
                      <c:pt idx="689" formatCode="0.0">
                        <c:v>69.899999999999721</c:v>
                      </c:pt>
                      <c:pt idx="690" formatCode="0.0">
                        <c:v>69.999999999999716</c:v>
                      </c:pt>
                      <c:pt idx="691" formatCode="0.0">
                        <c:v>70.09999999999971</c:v>
                      </c:pt>
                      <c:pt idx="692" formatCode="0.0">
                        <c:v>70.199999999999704</c:v>
                      </c:pt>
                      <c:pt idx="693" formatCode="0.0">
                        <c:v>70.299999999999699</c:v>
                      </c:pt>
                      <c:pt idx="694" formatCode="0.0">
                        <c:v>70.399999999999693</c:v>
                      </c:pt>
                      <c:pt idx="695" formatCode="0.0">
                        <c:v>70.499999999999687</c:v>
                      </c:pt>
                      <c:pt idx="696" formatCode="0.0">
                        <c:v>70.599999999999682</c:v>
                      </c:pt>
                      <c:pt idx="697" formatCode="0.0">
                        <c:v>70.699999999999676</c:v>
                      </c:pt>
                      <c:pt idx="698" formatCode="0.0">
                        <c:v>70.79999999999967</c:v>
                      </c:pt>
                      <c:pt idx="699" formatCode="0.0">
                        <c:v>70.899999999999665</c:v>
                      </c:pt>
                      <c:pt idx="700" formatCode="0.0">
                        <c:v>70.999999999999659</c:v>
                      </c:pt>
                      <c:pt idx="701" formatCode="0.0">
                        <c:v>71.099999999999653</c:v>
                      </c:pt>
                      <c:pt idx="702" formatCode="0.0">
                        <c:v>71.199999999999648</c:v>
                      </c:pt>
                      <c:pt idx="703" formatCode="0.0">
                        <c:v>71.299999999999642</c:v>
                      </c:pt>
                      <c:pt idx="704" formatCode="0.0">
                        <c:v>71.399999999999636</c:v>
                      </c:pt>
                      <c:pt idx="705" formatCode="0.0">
                        <c:v>71.499999999999631</c:v>
                      </c:pt>
                      <c:pt idx="706" formatCode="0.0">
                        <c:v>71.599999999999625</c:v>
                      </c:pt>
                      <c:pt idx="707" formatCode="0.0">
                        <c:v>71.699999999999619</c:v>
                      </c:pt>
                      <c:pt idx="708" formatCode="0.0">
                        <c:v>71.799999999999613</c:v>
                      </c:pt>
                      <c:pt idx="709" formatCode="0.0">
                        <c:v>71.899999999999608</c:v>
                      </c:pt>
                      <c:pt idx="710" formatCode="0.0">
                        <c:v>71.999999999999602</c:v>
                      </c:pt>
                      <c:pt idx="711" formatCode="0.0">
                        <c:v>72.099999999999596</c:v>
                      </c:pt>
                      <c:pt idx="712" formatCode="0.0">
                        <c:v>72.199999999999591</c:v>
                      </c:pt>
                      <c:pt idx="713" formatCode="0.0">
                        <c:v>72.299999999999585</c:v>
                      </c:pt>
                      <c:pt idx="714" formatCode="0.0">
                        <c:v>72.399999999999579</c:v>
                      </c:pt>
                      <c:pt idx="715" formatCode="0.0">
                        <c:v>72.499999999999574</c:v>
                      </c:pt>
                      <c:pt idx="716" formatCode="0.0">
                        <c:v>72.599999999999568</c:v>
                      </c:pt>
                      <c:pt idx="717" formatCode="0.0">
                        <c:v>72.699999999999562</c:v>
                      </c:pt>
                      <c:pt idx="718" formatCode="0.0">
                        <c:v>72.799999999999557</c:v>
                      </c:pt>
                      <c:pt idx="719" formatCode="0.0">
                        <c:v>72.899999999999551</c:v>
                      </c:pt>
                      <c:pt idx="720" formatCode="0.0">
                        <c:v>72.999999999999545</c:v>
                      </c:pt>
                      <c:pt idx="721" formatCode="0.0">
                        <c:v>73.09999999999954</c:v>
                      </c:pt>
                      <c:pt idx="722" formatCode="0.0">
                        <c:v>73.199999999999534</c:v>
                      </c:pt>
                      <c:pt idx="723" formatCode="0.0">
                        <c:v>73.299999999999528</c:v>
                      </c:pt>
                      <c:pt idx="724" formatCode="0.0">
                        <c:v>73.399999999999523</c:v>
                      </c:pt>
                      <c:pt idx="725" formatCode="0.0">
                        <c:v>73.499999999999517</c:v>
                      </c:pt>
                      <c:pt idx="726" formatCode="0.0">
                        <c:v>73.599999999999511</c:v>
                      </c:pt>
                      <c:pt idx="727" formatCode="0.0">
                        <c:v>73.699999999999505</c:v>
                      </c:pt>
                      <c:pt idx="728" formatCode="0.0">
                        <c:v>73.7999999999995</c:v>
                      </c:pt>
                      <c:pt idx="729" formatCode="0.0">
                        <c:v>73.899999999999494</c:v>
                      </c:pt>
                      <c:pt idx="730" formatCode="0.0">
                        <c:v>73.999999999999488</c:v>
                      </c:pt>
                      <c:pt idx="731" formatCode="0.0">
                        <c:v>74.099999999999483</c:v>
                      </c:pt>
                      <c:pt idx="732" formatCode="0.0">
                        <c:v>74.199999999999477</c:v>
                      </c:pt>
                      <c:pt idx="733" formatCode="0.0">
                        <c:v>74.299999999999471</c:v>
                      </c:pt>
                      <c:pt idx="734" formatCode="0.0">
                        <c:v>74.399999999999466</c:v>
                      </c:pt>
                      <c:pt idx="735" formatCode="0.0">
                        <c:v>74.49999999999946</c:v>
                      </c:pt>
                      <c:pt idx="736" formatCode="0.0">
                        <c:v>74.599999999999454</c:v>
                      </c:pt>
                      <c:pt idx="737" formatCode="0.0">
                        <c:v>74.699999999999449</c:v>
                      </c:pt>
                      <c:pt idx="738" formatCode="0.0">
                        <c:v>74.799999999999443</c:v>
                      </c:pt>
                      <c:pt idx="739" formatCode="0.0">
                        <c:v>74.899999999999437</c:v>
                      </c:pt>
                      <c:pt idx="740" formatCode="0.0">
                        <c:v>74.999999999999432</c:v>
                      </c:pt>
                      <c:pt idx="741" formatCode="0.0">
                        <c:v>75.099999999999426</c:v>
                      </c:pt>
                      <c:pt idx="742" formatCode="0.0">
                        <c:v>75.19999999999942</c:v>
                      </c:pt>
                      <c:pt idx="743" formatCode="0.0">
                        <c:v>75.299999999999415</c:v>
                      </c:pt>
                      <c:pt idx="744" formatCode="0.0">
                        <c:v>75.399999999999409</c:v>
                      </c:pt>
                      <c:pt idx="745" formatCode="0.0">
                        <c:v>75.499999999999403</c:v>
                      </c:pt>
                      <c:pt idx="746" formatCode="0.0">
                        <c:v>75.599999999999397</c:v>
                      </c:pt>
                      <c:pt idx="747" formatCode="0.0">
                        <c:v>75.699999999999392</c:v>
                      </c:pt>
                      <c:pt idx="748" formatCode="0.0">
                        <c:v>75.799999999999386</c:v>
                      </c:pt>
                      <c:pt idx="749" formatCode="0.0">
                        <c:v>75.89999999999938</c:v>
                      </c:pt>
                      <c:pt idx="750" formatCode="0.0">
                        <c:v>75.999999999999375</c:v>
                      </c:pt>
                      <c:pt idx="751" formatCode="0.0">
                        <c:v>76.099999999999369</c:v>
                      </c:pt>
                      <c:pt idx="752" formatCode="0.0">
                        <c:v>76.199999999999363</c:v>
                      </c:pt>
                      <c:pt idx="753" formatCode="0.0">
                        <c:v>76.299999999999358</c:v>
                      </c:pt>
                      <c:pt idx="754" formatCode="0.0">
                        <c:v>76.399999999999352</c:v>
                      </c:pt>
                      <c:pt idx="755" formatCode="0.0">
                        <c:v>76.499999999999346</c:v>
                      </c:pt>
                      <c:pt idx="756" formatCode="0.0">
                        <c:v>76.599999999999341</c:v>
                      </c:pt>
                      <c:pt idx="757" formatCode="0.0">
                        <c:v>76.699999999999335</c:v>
                      </c:pt>
                      <c:pt idx="758" formatCode="0.0">
                        <c:v>76.799999999999329</c:v>
                      </c:pt>
                      <c:pt idx="759" formatCode="0.0">
                        <c:v>76.899999999999324</c:v>
                      </c:pt>
                      <c:pt idx="760" formatCode="0.0">
                        <c:v>76.999999999999318</c:v>
                      </c:pt>
                      <c:pt idx="761" formatCode="0.0">
                        <c:v>77.099999999999312</c:v>
                      </c:pt>
                      <c:pt idx="762" formatCode="0.0">
                        <c:v>77.199999999999307</c:v>
                      </c:pt>
                      <c:pt idx="763" formatCode="0.0">
                        <c:v>77.299999999999301</c:v>
                      </c:pt>
                      <c:pt idx="764" formatCode="0.0">
                        <c:v>77.399999999999295</c:v>
                      </c:pt>
                      <c:pt idx="765" formatCode="0.0">
                        <c:v>77.499999999999289</c:v>
                      </c:pt>
                      <c:pt idx="766" formatCode="0.0">
                        <c:v>77.599999999999284</c:v>
                      </c:pt>
                      <c:pt idx="767" formatCode="0.0">
                        <c:v>77.699999999999278</c:v>
                      </c:pt>
                      <c:pt idx="768" formatCode="0.0">
                        <c:v>77.799999999999272</c:v>
                      </c:pt>
                      <c:pt idx="769" formatCode="0.0">
                        <c:v>77.899999999999267</c:v>
                      </c:pt>
                      <c:pt idx="770" formatCode="0.0">
                        <c:v>77.999999999999261</c:v>
                      </c:pt>
                      <c:pt idx="771" formatCode="0.0">
                        <c:v>78.099999999999255</c:v>
                      </c:pt>
                      <c:pt idx="772" formatCode="0.0">
                        <c:v>78.19999999999925</c:v>
                      </c:pt>
                      <c:pt idx="773" formatCode="0.0">
                        <c:v>78.299999999999244</c:v>
                      </c:pt>
                      <c:pt idx="774" formatCode="0.0">
                        <c:v>78.399999999999238</c:v>
                      </c:pt>
                      <c:pt idx="775" formatCode="0.0">
                        <c:v>78.499999999999233</c:v>
                      </c:pt>
                      <c:pt idx="776" formatCode="0.0">
                        <c:v>78.599999999999227</c:v>
                      </c:pt>
                      <c:pt idx="777" formatCode="0.0">
                        <c:v>78.699999999999221</c:v>
                      </c:pt>
                      <c:pt idx="778" formatCode="0.0">
                        <c:v>78.799999999999216</c:v>
                      </c:pt>
                      <c:pt idx="779" formatCode="0.0">
                        <c:v>78.89999999999921</c:v>
                      </c:pt>
                      <c:pt idx="780" formatCode="0.0">
                        <c:v>78.999999999999204</c:v>
                      </c:pt>
                      <c:pt idx="781" formatCode="0.0">
                        <c:v>79.099999999999199</c:v>
                      </c:pt>
                      <c:pt idx="782" formatCode="0.0">
                        <c:v>79.199999999999193</c:v>
                      </c:pt>
                      <c:pt idx="783" formatCode="0.0">
                        <c:v>79.299999999999187</c:v>
                      </c:pt>
                      <c:pt idx="784" formatCode="0.0">
                        <c:v>79.399999999999181</c:v>
                      </c:pt>
                      <c:pt idx="785" formatCode="0.0">
                        <c:v>79.499999999999176</c:v>
                      </c:pt>
                      <c:pt idx="786" formatCode="0.0">
                        <c:v>79.59999999999917</c:v>
                      </c:pt>
                      <c:pt idx="787" formatCode="0.0">
                        <c:v>79.699999999999164</c:v>
                      </c:pt>
                      <c:pt idx="788" formatCode="0.0">
                        <c:v>79.799999999999159</c:v>
                      </c:pt>
                      <c:pt idx="789" formatCode="0.0">
                        <c:v>79.899999999999153</c:v>
                      </c:pt>
                      <c:pt idx="790" formatCode="0.0">
                        <c:v>79.999999999999147</c:v>
                      </c:pt>
                      <c:pt idx="791" formatCode="0.0">
                        <c:v>80.099999999999142</c:v>
                      </c:pt>
                      <c:pt idx="792" formatCode="0.0">
                        <c:v>80.199999999999136</c:v>
                      </c:pt>
                      <c:pt idx="793" formatCode="0.0">
                        <c:v>80.29999999999913</c:v>
                      </c:pt>
                      <c:pt idx="794" formatCode="0.0">
                        <c:v>80.399999999999125</c:v>
                      </c:pt>
                      <c:pt idx="795" formatCode="0.0">
                        <c:v>80.499999999999119</c:v>
                      </c:pt>
                      <c:pt idx="796" formatCode="0.0">
                        <c:v>80.599999999999113</c:v>
                      </c:pt>
                      <c:pt idx="797" formatCode="0.0">
                        <c:v>80.699999999999108</c:v>
                      </c:pt>
                      <c:pt idx="798" formatCode="0.0">
                        <c:v>80.799999999999102</c:v>
                      </c:pt>
                      <c:pt idx="799" formatCode="0.0">
                        <c:v>80.899999999999096</c:v>
                      </c:pt>
                      <c:pt idx="800" formatCode="0.0">
                        <c:v>80.999999999999091</c:v>
                      </c:pt>
                      <c:pt idx="801" formatCode="0.0">
                        <c:v>81.099999999999085</c:v>
                      </c:pt>
                      <c:pt idx="802" formatCode="0.0">
                        <c:v>81.199999999999079</c:v>
                      </c:pt>
                      <c:pt idx="803" formatCode="0.0">
                        <c:v>81.299999999999073</c:v>
                      </c:pt>
                      <c:pt idx="804" formatCode="0.0">
                        <c:v>81.399999999999068</c:v>
                      </c:pt>
                      <c:pt idx="805" formatCode="0.0">
                        <c:v>81.499999999999062</c:v>
                      </c:pt>
                      <c:pt idx="806" formatCode="0.0">
                        <c:v>81.599999999999056</c:v>
                      </c:pt>
                      <c:pt idx="807" formatCode="0.0">
                        <c:v>81.699999999999051</c:v>
                      </c:pt>
                      <c:pt idx="808" formatCode="0.0">
                        <c:v>81.799999999999045</c:v>
                      </c:pt>
                      <c:pt idx="809" formatCode="0.0">
                        <c:v>81.899999999999039</c:v>
                      </c:pt>
                      <c:pt idx="810" formatCode="0.0">
                        <c:v>81.999999999999034</c:v>
                      </c:pt>
                      <c:pt idx="811" formatCode="0.0">
                        <c:v>82.099999999999028</c:v>
                      </c:pt>
                      <c:pt idx="812" formatCode="0.0">
                        <c:v>82.199999999999022</c:v>
                      </c:pt>
                      <c:pt idx="813" formatCode="0.0">
                        <c:v>82.299999999999017</c:v>
                      </c:pt>
                      <c:pt idx="814" formatCode="0.0">
                        <c:v>82.399999999999011</c:v>
                      </c:pt>
                      <c:pt idx="815" formatCode="0.0">
                        <c:v>82.499999999999005</c:v>
                      </c:pt>
                      <c:pt idx="816" formatCode="0.0">
                        <c:v>82.599999999999</c:v>
                      </c:pt>
                      <c:pt idx="817" formatCode="0.0">
                        <c:v>82.699999999998994</c:v>
                      </c:pt>
                      <c:pt idx="818" formatCode="0.0">
                        <c:v>82.799999999998988</c:v>
                      </c:pt>
                      <c:pt idx="819" formatCode="0.0">
                        <c:v>82.899999999998983</c:v>
                      </c:pt>
                      <c:pt idx="820" formatCode="0.0">
                        <c:v>82.999999999998977</c:v>
                      </c:pt>
                      <c:pt idx="821" formatCode="0.0">
                        <c:v>83.099999999998971</c:v>
                      </c:pt>
                      <c:pt idx="822" formatCode="0.0">
                        <c:v>83.199999999998965</c:v>
                      </c:pt>
                      <c:pt idx="823" formatCode="0.0">
                        <c:v>83.29999999999896</c:v>
                      </c:pt>
                      <c:pt idx="824" formatCode="0.0">
                        <c:v>83.399999999998954</c:v>
                      </c:pt>
                      <c:pt idx="825" formatCode="0.0">
                        <c:v>83.499999999998948</c:v>
                      </c:pt>
                      <c:pt idx="826" formatCode="0.0">
                        <c:v>83.599999999998943</c:v>
                      </c:pt>
                      <c:pt idx="827" formatCode="0.0">
                        <c:v>83.699999999998937</c:v>
                      </c:pt>
                      <c:pt idx="828" formatCode="0.0">
                        <c:v>83.799999999998931</c:v>
                      </c:pt>
                      <c:pt idx="829" formatCode="0.0">
                        <c:v>83.899999999998926</c:v>
                      </c:pt>
                      <c:pt idx="830" formatCode="0.0">
                        <c:v>83.99999999999892</c:v>
                      </c:pt>
                      <c:pt idx="831" formatCode="0.0">
                        <c:v>84.099999999998914</c:v>
                      </c:pt>
                      <c:pt idx="832" formatCode="0.0">
                        <c:v>84.199999999998909</c:v>
                      </c:pt>
                      <c:pt idx="833" formatCode="0.0">
                        <c:v>84.299999999998903</c:v>
                      </c:pt>
                      <c:pt idx="834" formatCode="0.0">
                        <c:v>84.399999999998897</c:v>
                      </c:pt>
                      <c:pt idx="835" formatCode="0.0">
                        <c:v>84.499999999998892</c:v>
                      </c:pt>
                      <c:pt idx="836" formatCode="0.0">
                        <c:v>84.599999999998886</c:v>
                      </c:pt>
                      <c:pt idx="837" formatCode="0.0">
                        <c:v>84.69999999999888</c:v>
                      </c:pt>
                      <c:pt idx="838" formatCode="0.0">
                        <c:v>84.799999999998875</c:v>
                      </c:pt>
                      <c:pt idx="839" formatCode="0.0">
                        <c:v>84.899999999998869</c:v>
                      </c:pt>
                      <c:pt idx="840" formatCode="0.0">
                        <c:v>84.999999999998863</c:v>
                      </c:pt>
                      <c:pt idx="841" formatCode="0.0">
                        <c:v>85.099999999998857</c:v>
                      </c:pt>
                      <c:pt idx="842" formatCode="0.0">
                        <c:v>85.199999999998852</c:v>
                      </c:pt>
                      <c:pt idx="843" formatCode="0.0">
                        <c:v>85.299999999998846</c:v>
                      </c:pt>
                      <c:pt idx="844" formatCode="0.0">
                        <c:v>85.39999999999884</c:v>
                      </c:pt>
                      <c:pt idx="845" formatCode="0.0">
                        <c:v>85.499999999998835</c:v>
                      </c:pt>
                      <c:pt idx="846" formatCode="0.0">
                        <c:v>85.599999999998829</c:v>
                      </c:pt>
                      <c:pt idx="847" formatCode="0.0">
                        <c:v>85.699999999998823</c:v>
                      </c:pt>
                      <c:pt idx="848" formatCode="0.0">
                        <c:v>85.799999999998818</c:v>
                      </c:pt>
                      <c:pt idx="849" formatCode="0.0">
                        <c:v>85.899999999998812</c:v>
                      </c:pt>
                      <c:pt idx="850" formatCode="0.0">
                        <c:v>85.999999999998806</c:v>
                      </c:pt>
                      <c:pt idx="851" formatCode="0.0">
                        <c:v>86.099999999998801</c:v>
                      </c:pt>
                      <c:pt idx="852" formatCode="0.0">
                        <c:v>86.199999999998795</c:v>
                      </c:pt>
                      <c:pt idx="853" formatCode="0.0">
                        <c:v>86.299999999998789</c:v>
                      </c:pt>
                      <c:pt idx="854" formatCode="0.0">
                        <c:v>86.399999999998784</c:v>
                      </c:pt>
                      <c:pt idx="855" formatCode="0.0">
                        <c:v>86.499999999998778</c:v>
                      </c:pt>
                      <c:pt idx="856" formatCode="0.0">
                        <c:v>86.599999999998772</c:v>
                      </c:pt>
                      <c:pt idx="857" formatCode="0.0">
                        <c:v>86.699999999998766</c:v>
                      </c:pt>
                      <c:pt idx="858" formatCode="0.0">
                        <c:v>86.799999999998761</c:v>
                      </c:pt>
                      <c:pt idx="859" formatCode="0.0">
                        <c:v>86.899999999998755</c:v>
                      </c:pt>
                      <c:pt idx="860" formatCode="0.0">
                        <c:v>86.999999999998749</c:v>
                      </c:pt>
                      <c:pt idx="861" formatCode="0.0">
                        <c:v>87.099999999998744</c:v>
                      </c:pt>
                      <c:pt idx="862" formatCode="0.0">
                        <c:v>87.199999999998738</c:v>
                      </c:pt>
                      <c:pt idx="863" formatCode="0.0">
                        <c:v>87.299999999998732</c:v>
                      </c:pt>
                      <c:pt idx="864" formatCode="0.0">
                        <c:v>87.399999999998727</c:v>
                      </c:pt>
                      <c:pt idx="865" formatCode="0.0">
                        <c:v>87.499999999998721</c:v>
                      </c:pt>
                      <c:pt idx="866" formatCode="0.0">
                        <c:v>87.599999999998715</c:v>
                      </c:pt>
                      <c:pt idx="867" formatCode="0.0">
                        <c:v>87.69999999999871</c:v>
                      </c:pt>
                      <c:pt idx="868" formatCode="0.0">
                        <c:v>87.799999999998704</c:v>
                      </c:pt>
                      <c:pt idx="869" formatCode="0.0">
                        <c:v>87.899999999998698</c:v>
                      </c:pt>
                      <c:pt idx="870" formatCode="0.0">
                        <c:v>87.999999999998693</c:v>
                      </c:pt>
                      <c:pt idx="871" formatCode="0.0">
                        <c:v>88.099999999998687</c:v>
                      </c:pt>
                      <c:pt idx="872" formatCode="0.0">
                        <c:v>88.199999999998681</c:v>
                      </c:pt>
                      <c:pt idx="873" formatCode="0.0">
                        <c:v>88.299999999998676</c:v>
                      </c:pt>
                      <c:pt idx="874" formatCode="0.0">
                        <c:v>88.39999999999867</c:v>
                      </c:pt>
                      <c:pt idx="875" formatCode="0.0">
                        <c:v>88.499999999998664</c:v>
                      </c:pt>
                      <c:pt idx="876" formatCode="0.0">
                        <c:v>88.599999999998658</c:v>
                      </c:pt>
                      <c:pt idx="877" formatCode="0.0">
                        <c:v>88.699999999998653</c:v>
                      </c:pt>
                      <c:pt idx="878" formatCode="0.0">
                        <c:v>88.799999999998647</c:v>
                      </c:pt>
                      <c:pt idx="879" formatCode="0.0">
                        <c:v>88.899999999998641</c:v>
                      </c:pt>
                      <c:pt idx="880" formatCode="0.0">
                        <c:v>88.999999999998636</c:v>
                      </c:pt>
                      <c:pt idx="881" formatCode="0.0">
                        <c:v>89.09999999999863</c:v>
                      </c:pt>
                      <c:pt idx="882" formatCode="0.0">
                        <c:v>89.199999999998624</c:v>
                      </c:pt>
                      <c:pt idx="883" formatCode="0.0">
                        <c:v>89.299999999998619</c:v>
                      </c:pt>
                      <c:pt idx="884" formatCode="0.0">
                        <c:v>89.399999999998613</c:v>
                      </c:pt>
                      <c:pt idx="885" formatCode="0.0">
                        <c:v>89.499999999998607</c:v>
                      </c:pt>
                      <c:pt idx="886" formatCode="0.0">
                        <c:v>89.599999999998602</c:v>
                      </c:pt>
                      <c:pt idx="887" formatCode="0.0">
                        <c:v>89.699999999998596</c:v>
                      </c:pt>
                      <c:pt idx="888" formatCode="0.0">
                        <c:v>89.79999999999859</c:v>
                      </c:pt>
                      <c:pt idx="889" formatCode="0.0">
                        <c:v>89.899999999998585</c:v>
                      </c:pt>
                      <c:pt idx="890" formatCode="0.0">
                        <c:v>89.999999999998579</c:v>
                      </c:pt>
                      <c:pt idx="891" formatCode="0.0">
                        <c:v>90.099999999998573</c:v>
                      </c:pt>
                      <c:pt idx="892" formatCode="0.0">
                        <c:v>90.199999999998568</c:v>
                      </c:pt>
                      <c:pt idx="893" formatCode="0.0">
                        <c:v>90.299999999998562</c:v>
                      </c:pt>
                      <c:pt idx="894" formatCode="0.0">
                        <c:v>90.399999999998556</c:v>
                      </c:pt>
                      <c:pt idx="895" formatCode="0.0">
                        <c:v>90.49999999999855</c:v>
                      </c:pt>
                      <c:pt idx="896" formatCode="0.0">
                        <c:v>90.599999999998545</c:v>
                      </c:pt>
                      <c:pt idx="897" formatCode="0.0">
                        <c:v>90.699999999998539</c:v>
                      </c:pt>
                      <c:pt idx="898" formatCode="0.0">
                        <c:v>90.799999999998533</c:v>
                      </c:pt>
                      <c:pt idx="899" formatCode="0.0">
                        <c:v>90.899999999998528</c:v>
                      </c:pt>
                      <c:pt idx="900" formatCode="0.0">
                        <c:v>90.999999999998522</c:v>
                      </c:pt>
                      <c:pt idx="901" formatCode="0.0">
                        <c:v>91.099999999998516</c:v>
                      </c:pt>
                      <c:pt idx="902" formatCode="0.0">
                        <c:v>91.199999999998511</c:v>
                      </c:pt>
                      <c:pt idx="903" formatCode="0.0">
                        <c:v>91.299999999998505</c:v>
                      </c:pt>
                      <c:pt idx="904" formatCode="0.0">
                        <c:v>91.399999999998499</c:v>
                      </c:pt>
                      <c:pt idx="905" formatCode="0.0">
                        <c:v>91.499999999998494</c:v>
                      </c:pt>
                      <c:pt idx="906" formatCode="0.0">
                        <c:v>91.599999999998488</c:v>
                      </c:pt>
                      <c:pt idx="907" formatCode="0.0">
                        <c:v>91.699999999998482</c:v>
                      </c:pt>
                      <c:pt idx="908" formatCode="0.0">
                        <c:v>91.799999999998477</c:v>
                      </c:pt>
                      <c:pt idx="909" formatCode="0.0">
                        <c:v>91.899999999998471</c:v>
                      </c:pt>
                      <c:pt idx="910" formatCode="0.0">
                        <c:v>91.999999999998465</c:v>
                      </c:pt>
                      <c:pt idx="911" formatCode="0.0">
                        <c:v>92.09999999999846</c:v>
                      </c:pt>
                      <c:pt idx="912" formatCode="0.0">
                        <c:v>92.199999999998454</c:v>
                      </c:pt>
                      <c:pt idx="913" formatCode="0.0">
                        <c:v>92.299999999998448</c:v>
                      </c:pt>
                      <c:pt idx="914" formatCode="0.0">
                        <c:v>92.399999999998442</c:v>
                      </c:pt>
                      <c:pt idx="915" formatCode="0.0">
                        <c:v>92.499999999998437</c:v>
                      </c:pt>
                      <c:pt idx="916" formatCode="0.0">
                        <c:v>92.599999999998431</c:v>
                      </c:pt>
                      <c:pt idx="917" formatCode="0.0">
                        <c:v>92.699999999998425</c:v>
                      </c:pt>
                      <c:pt idx="918" formatCode="0.0">
                        <c:v>92.79999999999842</c:v>
                      </c:pt>
                      <c:pt idx="919" formatCode="0.0">
                        <c:v>92.899999999998414</c:v>
                      </c:pt>
                      <c:pt idx="920" formatCode="0.0">
                        <c:v>92.999999999998408</c:v>
                      </c:pt>
                      <c:pt idx="921" formatCode="0.0">
                        <c:v>93.099999999998403</c:v>
                      </c:pt>
                      <c:pt idx="922" formatCode="0.0">
                        <c:v>93.199999999998397</c:v>
                      </c:pt>
                      <c:pt idx="923" formatCode="0.0">
                        <c:v>93.299999999998391</c:v>
                      </c:pt>
                      <c:pt idx="924" formatCode="0.0">
                        <c:v>93.399999999998386</c:v>
                      </c:pt>
                      <c:pt idx="925" formatCode="0.0">
                        <c:v>93.49999999999838</c:v>
                      </c:pt>
                      <c:pt idx="926" formatCode="0.0">
                        <c:v>93.599999999998374</c:v>
                      </c:pt>
                      <c:pt idx="927" formatCode="0.0">
                        <c:v>93.699999999998369</c:v>
                      </c:pt>
                      <c:pt idx="928" formatCode="0.0">
                        <c:v>93.799999999998363</c:v>
                      </c:pt>
                      <c:pt idx="929" formatCode="0.0">
                        <c:v>93.899999999998357</c:v>
                      </c:pt>
                      <c:pt idx="930" formatCode="0.0">
                        <c:v>93.999999999998352</c:v>
                      </c:pt>
                      <c:pt idx="931" formatCode="0.0">
                        <c:v>94.099999999998346</c:v>
                      </c:pt>
                      <c:pt idx="932" formatCode="0.0">
                        <c:v>94.19999999999834</c:v>
                      </c:pt>
                      <c:pt idx="933" formatCode="0.0">
                        <c:v>94.299999999998334</c:v>
                      </c:pt>
                      <c:pt idx="934" formatCode="0.0">
                        <c:v>94.399999999998329</c:v>
                      </c:pt>
                      <c:pt idx="935" formatCode="0.0">
                        <c:v>94.499999999998323</c:v>
                      </c:pt>
                      <c:pt idx="936" formatCode="0.0">
                        <c:v>94.599999999998317</c:v>
                      </c:pt>
                      <c:pt idx="937" formatCode="0.0">
                        <c:v>94.699999999998312</c:v>
                      </c:pt>
                      <c:pt idx="938" formatCode="0.0">
                        <c:v>94.799999999998306</c:v>
                      </c:pt>
                      <c:pt idx="939" formatCode="0.0">
                        <c:v>94.8999999999983</c:v>
                      </c:pt>
                      <c:pt idx="940" formatCode="0.0">
                        <c:v>94.999999999998295</c:v>
                      </c:pt>
                      <c:pt idx="941" formatCode="0.0">
                        <c:v>95.099999999998289</c:v>
                      </c:pt>
                      <c:pt idx="942" formatCode="0.0">
                        <c:v>95.199999999998283</c:v>
                      </c:pt>
                      <c:pt idx="943" formatCode="0.0">
                        <c:v>95.299999999998278</c:v>
                      </c:pt>
                      <c:pt idx="944" formatCode="0.0">
                        <c:v>95.399999999998272</c:v>
                      </c:pt>
                      <c:pt idx="945" formatCode="0.0">
                        <c:v>95.499999999998266</c:v>
                      </c:pt>
                      <c:pt idx="946" formatCode="0.0">
                        <c:v>95.599999999998261</c:v>
                      </c:pt>
                      <c:pt idx="947" formatCode="0.0">
                        <c:v>95.699999999998255</c:v>
                      </c:pt>
                      <c:pt idx="948" formatCode="0.0">
                        <c:v>95.799999999998249</c:v>
                      </c:pt>
                      <c:pt idx="949" formatCode="0.0">
                        <c:v>95.899999999998244</c:v>
                      </c:pt>
                      <c:pt idx="950" formatCode="0.0">
                        <c:v>95.999999999998238</c:v>
                      </c:pt>
                      <c:pt idx="951" formatCode="0.0">
                        <c:v>96.099999999998232</c:v>
                      </c:pt>
                      <c:pt idx="952" formatCode="0.0">
                        <c:v>96.199999999998226</c:v>
                      </c:pt>
                      <c:pt idx="953" formatCode="0.0">
                        <c:v>96.299999999998221</c:v>
                      </c:pt>
                      <c:pt idx="954" formatCode="0.0">
                        <c:v>96.399999999998215</c:v>
                      </c:pt>
                      <c:pt idx="955" formatCode="0.0">
                        <c:v>96.499999999998209</c:v>
                      </c:pt>
                      <c:pt idx="956" formatCode="0.0">
                        <c:v>96.599999999998204</c:v>
                      </c:pt>
                      <c:pt idx="957" formatCode="0.0">
                        <c:v>96.699999999998198</c:v>
                      </c:pt>
                      <c:pt idx="958" formatCode="0.0">
                        <c:v>96.799999999998192</c:v>
                      </c:pt>
                      <c:pt idx="959" formatCode="0.0">
                        <c:v>96.899999999998187</c:v>
                      </c:pt>
                      <c:pt idx="960" formatCode="0.0">
                        <c:v>96.999999999998181</c:v>
                      </c:pt>
                      <c:pt idx="961" formatCode="0.0">
                        <c:v>97.099999999998175</c:v>
                      </c:pt>
                      <c:pt idx="962" formatCode="0.0">
                        <c:v>97.19999999999817</c:v>
                      </c:pt>
                      <c:pt idx="963" formatCode="0.0">
                        <c:v>97.299999999998164</c:v>
                      </c:pt>
                      <c:pt idx="964" formatCode="0.0">
                        <c:v>97.399999999998158</c:v>
                      </c:pt>
                      <c:pt idx="965" formatCode="0.0">
                        <c:v>97.499999999998153</c:v>
                      </c:pt>
                      <c:pt idx="966" formatCode="0.0">
                        <c:v>97.599999999998147</c:v>
                      </c:pt>
                      <c:pt idx="967" formatCode="0.0">
                        <c:v>97.699999999998141</c:v>
                      </c:pt>
                      <c:pt idx="968" formatCode="0.0">
                        <c:v>97.799999999998136</c:v>
                      </c:pt>
                      <c:pt idx="969" formatCode="0.0">
                        <c:v>97.89999999999813</c:v>
                      </c:pt>
                      <c:pt idx="970" formatCode="0.0">
                        <c:v>97.999999999998124</c:v>
                      </c:pt>
                      <c:pt idx="971" formatCode="0.0">
                        <c:v>98.099999999998118</c:v>
                      </c:pt>
                      <c:pt idx="972" formatCode="0.0">
                        <c:v>98.199999999998113</c:v>
                      </c:pt>
                      <c:pt idx="973" formatCode="0.0">
                        <c:v>98.299999999998107</c:v>
                      </c:pt>
                      <c:pt idx="974" formatCode="0.0">
                        <c:v>98.399999999998101</c:v>
                      </c:pt>
                      <c:pt idx="975" formatCode="0.0">
                        <c:v>98.499999999998096</c:v>
                      </c:pt>
                      <c:pt idx="976" formatCode="0.0">
                        <c:v>98.59999999999809</c:v>
                      </c:pt>
                      <c:pt idx="977" formatCode="0.0">
                        <c:v>98.699999999998084</c:v>
                      </c:pt>
                      <c:pt idx="978" formatCode="0.0">
                        <c:v>98.799999999998079</c:v>
                      </c:pt>
                      <c:pt idx="979" formatCode="0.0">
                        <c:v>98.899999999998073</c:v>
                      </c:pt>
                      <c:pt idx="980" formatCode="0.0">
                        <c:v>98.999999999998067</c:v>
                      </c:pt>
                      <c:pt idx="981" formatCode="0.0">
                        <c:v>99.099999999998062</c:v>
                      </c:pt>
                      <c:pt idx="982" formatCode="0.0">
                        <c:v>99.199999999998056</c:v>
                      </c:pt>
                      <c:pt idx="983" formatCode="0.0">
                        <c:v>99.29999999999805</c:v>
                      </c:pt>
                      <c:pt idx="984" formatCode="0.0">
                        <c:v>99.399999999998045</c:v>
                      </c:pt>
                      <c:pt idx="985" formatCode="0.0">
                        <c:v>99.499999999998039</c:v>
                      </c:pt>
                      <c:pt idx="986" formatCode="0.0">
                        <c:v>99.599999999998033</c:v>
                      </c:pt>
                      <c:pt idx="987" formatCode="0.0">
                        <c:v>99.699999999998028</c:v>
                      </c:pt>
                      <c:pt idx="988" formatCode="0.0">
                        <c:v>99.799999999998022</c:v>
                      </c:pt>
                      <c:pt idx="989" formatCode="0.0">
                        <c:v>99.899999999998016</c:v>
                      </c:pt>
                      <c:pt idx="990" formatCode="0.0">
                        <c:v>99.99999999999801</c:v>
                      </c:pt>
                      <c:pt idx="991" formatCode="0.0">
                        <c:v>100.099999999998</c:v>
                      </c:pt>
                      <c:pt idx="992" formatCode="0.0">
                        <c:v>100.199999999998</c:v>
                      </c:pt>
                      <c:pt idx="993" formatCode="0.0">
                        <c:v>100.29999999999799</c:v>
                      </c:pt>
                      <c:pt idx="994" formatCode="0.0">
                        <c:v>100.39999999999799</c:v>
                      </c:pt>
                      <c:pt idx="995" formatCode="0.0">
                        <c:v>100.49999999999798</c:v>
                      </c:pt>
                      <c:pt idx="996" formatCode="0.0">
                        <c:v>100.59999999999798</c:v>
                      </c:pt>
                      <c:pt idx="997" formatCode="0.0">
                        <c:v>100.69999999999797</c:v>
                      </c:pt>
                      <c:pt idx="998" formatCode="0.0">
                        <c:v>100.79999999999797</c:v>
                      </c:pt>
                      <c:pt idx="999" formatCode="0.0">
                        <c:v>100.89999999999796</c:v>
                      </c:pt>
                      <c:pt idx="1000" formatCode="0.0">
                        <c:v>100.99999999999795</c:v>
                      </c:pt>
                      <c:pt idx="1001" formatCode="0.0">
                        <c:v>101.09999999999795</c:v>
                      </c:pt>
                      <c:pt idx="1002" formatCode="0.0">
                        <c:v>101.19999999999794</c:v>
                      </c:pt>
                      <c:pt idx="1003" formatCode="0.0">
                        <c:v>101.29999999999794</c:v>
                      </c:pt>
                      <c:pt idx="1004" formatCode="0.0">
                        <c:v>101.39999999999793</c:v>
                      </c:pt>
                      <c:pt idx="1005" formatCode="0.0">
                        <c:v>101.49999999999793</c:v>
                      </c:pt>
                      <c:pt idx="1006" formatCode="0.0">
                        <c:v>101.59999999999792</c:v>
                      </c:pt>
                      <c:pt idx="1007" formatCode="0.0">
                        <c:v>101.69999999999791</c:v>
                      </c:pt>
                      <c:pt idx="1008" formatCode="0.0">
                        <c:v>101.79999999999791</c:v>
                      </c:pt>
                      <c:pt idx="1009" formatCode="0.0">
                        <c:v>101.8999999999979</c:v>
                      </c:pt>
                      <c:pt idx="1010" formatCode="0.0">
                        <c:v>101.9999999999979</c:v>
                      </c:pt>
                      <c:pt idx="1011" formatCode="0.0">
                        <c:v>102.09999999999789</c:v>
                      </c:pt>
                      <c:pt idx="1012" formatCode="0.0">
                        <c:v>102.19999999999789</c:v>
                      </c:pt>
                      <c:pt idx="1013" formatCode="0.0">
                        <c:v>102.29999999999788</c:v>
                      </c:pt>
                      <c:pt idx="1014" formatCode="0.0">
                        <c:v>102.39999999999787</c:v>
                      </c:pt>
                      <c:pt idx="1015" formatCode="0.0">
                        <c:v>102.49999999999787</c:v>
                      </c:pt>
                      <c:pt idx="1016" formatCode="0.0">
                        <c:v>102.59999999999786</c:v>
                      </c:pt>
                      <c:pt idx="1017" formatCode="0.0">
                        <c:v>102.69999999999786</c:v>
                      </c:pt>
                      <c:pt idx="1018" formatCode="0.0">
                        <c:v>102.79999999999785</c:v>
                      </c:pt>
                      <c:pt idx="1019" formatCode="0.0">
                        <c:v>102.89999999999785</c:v>
                      </c:pt>
                      <c:pt idx="1020" formatCode="0.0">
                        <c:v>102.99999999999784</c:v>
                      </c:pt>
                      <c:pt idx="1021" formatCode="0.0">
                        <c:v>103.09999999999783</c:v>
                      </c:pt>
                      <c:pt idx="1022" formatCode="0.0">
                        <c:v>103.19999999999783</c:v>
                      </c:pt>
                      <c:pt idx="1023" formatCode="0.0">
                        <c:v>103.29999999999782</c:v>
                      </c:pt>
                      <c:pt idx="1024" formatCode="0.0">
                        <c:v>103.39999999999782</c:v>
                      </c:pt>
                      <c:pt idx="1025" formatCode="0.0">
                        <c:v>103.49999999999781</c:v>
                      </c:pt>
                      <c:pt idx="1026" formatCode="0.0">
                        <c:v>103.59999999999781</c:v>
                      </c:pt>
                      <c:pt idx="1027" formatCode="0.0">
                        <c:v>103.6999999999978</c:v>
                      </c:pt>
                      <c:pt idx="1028" formatCode="0.0">
                        <c:v>103.79999999999779</c:v>
                      </c:pt>
                      <c:pt idx="1029" formatCode="0.0">
                        <c:v>103.89999999999779</c:v>
                      </c:pt>
                      <c:pt idx="1030" formatCode="0.0">
                        <c:v>103.99999999999778</c:v>
                      </c:pt>
                      <c:pt idx="1031" formatCode="0.0">
                        <c:v>104.09999999999778</c:v>
                      </c:pt>
                      <c:pt idx="1032" formatCode="0.0">
                        <c:v>104.19999999999777</c:v>
                      </c:pt>
                      <c:pt idx="1033" formatCode="0.0">
                        <c:v>104.29999999999777</c:v>
                      </c:pt>
                      <c:pt idx="1034" formatCode="0.0">
                        <c:v>104.39999999999776</c:v>
                      </c:pt>
                      <c:pt idx="1035" formatCode="0.0">
                        <c:v>104.49999999999775</c:v>
                      </c:pt>
                      <c:pt idx="1036" formatCode="0.0">
                        <c:v>104.59999999999775</c:v>
                      </c:pt>
                      <c:pt idx="1037" formatCode="0.0">
                        <c:v>104.69999999999774</c:v>
                      </c:pt>
                      <c:pt idx="1038" formatCode="0.0">
                        <c:v>104.79999999999774</c:v>
                      </c:pt>
                      <c:pt idx="1039" formatCode="0.0">
                        <c:v>104.89999999999773</c:v>
                      </c:pt>
                      <c:pt idx="1040" formatCode="0.0">
                        <c:v>104.99999999999773</c:v>
                      </c:pt>
                      <c:pt idx="1041" formatCode="0.0">
                        <c:v>105.09999999999772</c:v>
                      </c:pt>
                      <c:pt idx="1042" formatCode="0.0">
                        <c:v>105.19999999999771</c:v>
                      </c:pt>
                      <c:pt idx="1043" formatCode="0.0">
                        <c:v>105.29999999999771</c:v>
                      </c:pt>
                      <c:pt idx="1044" formatCode="0.0">
                        <c:v>105.3999999999977</c:v>
                      </c:pt>
                      <c:pt idx="1045" formatCode="0.0">
                        <c:v>105.4999999999977</c:v>
                      </c:pt>
                      <c:pt idx="1046" formatCode="0.0">
                        <c:v>105.59999999999769</c:v>
                      </c:pt>
                      <c:pt idx="1047" formatCode="0.0">
                        <c:v>105.69999999999769</c:v>
                      </c:pt>
                      <c:pt idx="1048" formatCode="0.0">
                        <c:v>105.79999999999768</c:v>
                      </c:pt>
                      <c:pt idx="1049" formatCode="0.0">
                        <c:v>105.89999999999768</c:v>
                      </c:pt>
                      <c:pt idx="1050" formatCode="0.0">
                        <c:v>105.99999999999767</c:v>
                      </c:pt>
                      <c:pt idx="1051" formatCode="0.0">
                        <c:v>106.09999999999766</c:v>
                      </c:pt>
                      <c:pt idx="1052" formatCode="0.0">
                        <c:v>106.19999999999766</c:v>
                      </c:pt>
                      <c:pt idx="1053" formatCode="0.0">
                        <c:v>106.29999999999765</c:v>
                      </c:pt>
                      <c:pt idx="1054" formatCode="0.0">
                        <c:v>106.39999999999765</c:v>
                      </c:pt>
                      <c:pt idx="1055" formatCode="0.0">
                        <c:v>106.49999999999764</c:v>
                      </c:pt>
                      <c:pt idx="1056" formatCode="0.0">
                        <c:v>106.59999999999764</c:v>
                      </c:pt>
                      <c:pt idx="1057" formatCode="0.0">
                        <c:v>106.69999999999763</c:v>
                      </c:pt>
                      <c:pt idx="1058" formatCode="0.0">
                        <c:v>106.79999999999762</c:v>
                      </c:pt>
                      <c:pt idx="1059" formatCode="0.0">
                        <c:v>106.89999999999762</c:v>
                      </c:pt>
                      <c:pt idx="1060" formatCode="0.0">
                        <c:v>106.99999999999761</c:v>
                      </c:pt>
                      <c:pt idx="1061" formatCode="0.0">
                        <c:v>107.09999999999761</c:v>
                      </c:pt>
                      <c:pt idx="1062" formatCode="0.0">
                        <c:v>107.1999999999976</c:v>
                      </c:pt>
                      <c:pt idx="1063" formatCode="0.0">
                        <c:v>107.2999999999976</c:v>
                      </c:pt>
                      <c:pt idx="1064" formatCode="0.0">
                        <c:v>107.39999999999759</c:v>
                      </c:pt>
                      <c:pt idx="1065" formatCode="0.0">
                        <c:v>107.49999999999758</c:v>
                      </c:pt>
                      <c:pt idx="1066" formatCode="0.0">
                        <c:v>107.59999999999758</c:v>
                      </c:pt>
                      <c:pt idx="1067" formatCode="0.0">
                        <c:v>107.69999999999757</c:v>
                      </c:pt>
                      <c:pt idx="1068" formatCode="0.0">
                        <c:v>107.79999999999757</c:v>
                      </c:pt>
                      <c:pt idx="1069" formatCode="0.0">
                        <c:v>107.89999999999756</c:v>
                      </c:pt>
                      <c:pt idx="1070" formatCode="0.0">
                        <c:v>107.99999999999756</c:v>
                      </c:pt>
                      <c:pt idx="1071" formatCode="0.0">
                        <c:v>108.09999999999755</c:v>
                      </c:pt>
                      <c:pt idx="1072" formatCode="0.0">
                        <c:v>108.19999999999754</c:v>
                      </c:pt>
                      <c:pt idx="1073" formatCode="0.0">
                        <c:v>108.29999999999754</c:v>
                      </c:pt>
                      <c:pt idx="1074" formatCode="0.0">
                        <c:v>108.39999999999753</c:v>
                      </c:pt>
                      <c:pt idx="1075" formatCode="0.0">
                        <c:v>108.49999999999753</c:v>
                      </c:pt>
                      <c:pt idx="1076" formatCode="0.0">
                        <c:v>108.59999999999752</c:v>
                      </c:pt>
                      <c:pt idx="1077" formatCode="0.0">
                        <c:v>108.69999999999752</c:v>
                      </c:pt>
                      <c:pt idx="1078" formatCode="0.0">
                        <c:v>108.79999999999751</c:v>
                      </c:pt>
                      <c:pt idx="1079" formatCode="0.0">
                        <c:v>108.8999999999975</c:v>
                      </c:pt>
                      <c:pt idx="1080" formatCode="0.0">
                        <c:v>108.9999999999975</c:v>
                      </c:pt>
                      <c:pt idx="1081" formatCode="0.0">
                        <c:v>109.09999999999749</c:v>
                      </c:pt>
                      <c:pt idx="1082" formatCode="0.0">
                        <c:v>109.19999999999749</c:v>
                      </c:pt>
                      <c:pt idx="1083" formatCode="0.0">
                        <c:v>109.29999999999748</c:v>
                      </c:pt>
                      <c:pt idx="1084" formatCode="0.0">
                        <c:v>109.39999999999748</c:v>
                      </c:pt>
                      <c:pt idx="1085" formatCode="0.0">
                        <c:v>109.49999999999747</c:v>
                      </c:pt>
                      <c:pt idx="1086" formatCode="0.0">
                        <c:v>109.59999999999746</c:v>
                      </c:pt>
                      <c:pt idx="1087" formatCode="0.0">
                        <c:v>109.69999999999746</c:v>
                      </c:pt>
                      <c:pt idx="1088" formatCode="0.0">
                        <c:v>109.79999999999745</c:v>
                      </c:pt>
                      <c:pt idx="1089" formatCode="0.0">
                        <c:v>109.89999999999745</c:v>
                      </c:pt>
                      <c:pt idx="1090" formatCode="0.0">
                        <c:v>109.99999999999744</c:v>
                      </c:pt>
                      <c:pt idx="1091" formatCode="0.0">
                        <c:v>110.09999999999744</c:v>
                      </c:pt>
                      <c:pt idx="1092" formatCode="0.0">
                        <c:v>110.19999999999743</c:v>
                      </c:pt>
                      <c:pt idx="1093" formatCode="0.0">
                        <c:v>110.29999999999742</c:v>
                      </c:pt>
                      <c:pt idx="1094" formatCode="0.0">
                        <c:v>110.39999999999742</c:v>
                      </c:pt>
                      <c:pt idx="1095" formatCode="0.0">
                        <c:v>110.49999999999741</c:v>
                      </c:pt>
                      <c:pt idx="1096" formatCode="0.0">
                        <c:v>110.59999999999741</c:v>
                      </c:pt>
                      <c:pt idx="1097" formatCode="0.0">
                        <c:v>110.6999999999974</c:v>
                      </c:pt>
                      <c:pt idx="1098" formatCode="0.0">
                        <c:v>110.7999999999974</c:v>
                      </c:pt>
                      <c:pt idx="1099" formatCode="0.0">
                        <c:v>110.89999999999739</c:v>
                      </c:pt>
                      <c:pt idx="1100" formatCode="0.0">
                        <c:v>110.99999999999739</c:v>
                      </c:pt>
                      <c:pt idx="1101" formatCode="0.0">
                        <c:v>111.09999999999738</c:v>
                      </c:pt>
                      <c:pt idx="1102" formatCode="0.0">
                        <c:v>111.19999999999737</c:v>
                      </c:pt>
                      <c:pt idx="1103" formatCode="0.0">
                        <c:v>111.29999999999737</c:v>
                      </c:pt>
                      <c:pt idx="1104" formatCode="0.0">
                        <c:v>111.39999999999736</c:v>
                      </c:pt>
                      <c:pt idx="1105" formatCode="0.0">
                        <c:v>111.49999999999736</c:v>
                      </c:pt>
                      <c:pt idx="1106" formatCode="0.0">
                        <c:v>111.59999999999735</c:v>
                      </c:pt>
                      <c:pt idx="1107" formatCode="0.0">
                        <c:v>111.69999999999735</c:v>
                      </c:pt>
                      <c:pt idx="1108" formatCode="0.0">
                        <c:v>111.79999999999734</c:v>
                      </c:pt>
                      <c:pt idx="1109" formatCode="0.0">
                        <c:v>111.89999999999733</c:v>
                      </c:pt>
                      <c:pt idx="1110" formatCode="0.0">
                        <c:v>111.99999999999733</c:v>
                      </c:pt>
                      <c:pt idx="1111" formatCode="0.0">
                        <c:v>112.09999999999732</c:v>
                      </c:pt>
                      <c:pt idx="1112" formatCode="0.0">
                        <c:v>112.19999999999732</c:v>
                      </c:pt>
                      <c:pt idx="1113" formatCode="0.0">
                        <c:v>112.29999999999731</c:v>
                      </c:pt>
                      <c:pt idx="1114" formatCode="0.0">
                        <c:v>112.39999999999731</c:v>
                      </c:pt>
                      <c:pt idx="1115" formatCode="0.0">
                        <c:v>112.4999999999973</c:v>
                      </c:pt>
                      <c:pt idx="1116" formatCode="0.0">
                        <c:v>112.59999999999729</c:v>
                      </c:pt>
                      <c:pt idx="1117" formatCode="0.0">
                        <c:v>112.69999999999729</c:v>
                      </c:pt>
                      <c:pt idx="1118" formatCode="0.0">
                        <c:v>112.79999999999728</c:v>
                      </c:pt>
                      <c:pt idx="1119" formatCode="0.0">
                        <c:v>112.89999999999728</c:v>
                      </c:pt>
                      <c:pt idx="1120" formatCode="0.0">
                        <c:v>112.99999999999727</c:v>
                      </c:pt>
                      <c:pt idx="1121" formatCode="0.0">
                        <c:v>113.09999999999727</c:v>
                      </c:pt>
                      <c:pt idx="1122" formatCode="0.0">
                        <c:v>113.19999999999726</c:v>
                      </c:pt>
                      <c:pt idx="1123" formatCode="0.0">
                        <c:v>113.29999999999725</c:v>
                      </c:pt>
                      <c:pt idx="1124" formatCode="0.0">
                        <c:v>113.39999999999725</c:v>
                      </c:pt>
                      <c:pt idx="1125" formatCode="0.0">
                        <c:v>113.49999999999724</c:v>
                      </c:pt>
                      <c:pt idx="1126" formatCode="0.0">
                        <c:v>113.59999999999724</c:v>
                      </c:pt>
                      <c:pt idx="1127" formatCode="0.0">
                        <c:v>113.69999999999723</c:v>
                      </c:pt>
                      <c:pt idx="1128" formatCode="0.0">
                        <c:v>113.79999999999723</c:v>
                      </c:pt>
                      <c:pt idx="1129" formatCode="0.0">
                        <c:v>113.89999999999722</c:v>
                      </c:pt>
                      <c:pt idx="1130" formatCode="0.0">
                        <c:v>113.99999999999721</c:v>
                      </c:pt>
                      <c:pt idx="1131" formatCode="0.0">
                        <c:v>114.09999999999721</c:v>
                      </c:pt>
                      <c:pt idx="1132" formatCode="0.0">
                        <c:v>114.1999999999972</c:v>
                      </c:pt>
                      <c:pt idx="1133" formatCode="0.0">
                        <c:v>114.2999999999972</c:v>
                      </c:pt>
                      <c:pt idx="1134" formatCode="0.0">
                        <c:v>114.39999999999719</c:v>
                      </c:pt>
                      <c:pt idx="1135" formatCode="0.0">
                        <c:v>114.49999999999719</c:v>
                      </c:pt>
                      <c:pt idx="1136" formatCode="0.0">
                        <c:v>114.59999999999718</c:v>
                      </c:pt>
                      <c:pt idx="1137" formatCode="0.0">
                        <c:v>114.69999999999717</c:v>
                      </c:pt>
                      <c:pt idx="1138" formatCode="0.0">
                        <c:v>114.79999999999717</c:v>
                      </c:pt>
                      <c:pt idx="1139" formatCode="0.0">
                        <c:v>114.89999999999716</c:v>
                      </c:pt>
                      <c:pt idx="1140" formatCode="0.0">
                        <c:v>114.99999999999716</c:v>
                      </c:pt>
                      <c:pt idx="1141" formatCode="0.0">
                        <c:v>115.09999999999715</c:v>
                      </c:pt>
                      <c:pt idx="1142" formatCode="0.0">
                        <c:v>115.19999999999715</c:v>
                      </c:pt>
                      <c:pt idx="1143" formatCode="0.0">
                        <c:v>115.29999999999714</c:v>
                      </c:pt>
                      <c:pt idx="1144" formatCode="0.0">
                        <c:v>115.39999999999714</c:v>
                      </c:pt>
                      <c:pt idx="1145" formatCode="0.0">
                        <c:v>115.49999999999713</c:v>
                      </c:pt>
                      <c:pt idx="1146" formatCode="0.0">
                        <c:v>115.59999999999712</c:v>
                      </c:pt>
                      <c:pt idx="1147" formatCode="0.0">
                        <c:v>115.69999999999712</c:v>
                      </c:pt>
                      <c:pt idx="1148" formatCode="0.0">
                        <c:v>115.79999999999711</c:v>
                      </c:pt>
                      <c:pt idx="1149" formatCode="0.0">
                        <c:v>115.89999999999711</c:v>
                      </c:pt>
                      <c:pt idx="1150" formatCode="0.0">
                        <c:v>115.9999999999971</c:v>
                      </c:pt>
                      <c:pt idx="1151" formatCode="0.0">
                        <c:v>116.0999999999971</c:v>
                      </c:pt>
                      <c:pt idx="1152" formatCode="0.0">
                        <c:v>116.19999999999709</c:v>
                      </c:pt>
                      <c:pt idx="1153" formatCode="0.0">
                        <c:v>116.29999999999708</c:v>
                      </c:pt>
                      <c:pt idx="1154" formatCode="0.0">
                        <c:v>116.39999999999708</c:v>
                      </c:pt>
                      <c:pt idx="1155" formatCode="0.0">
                        <c:v>116.49999999999707</c:v>
                      </c:pt>
                      <c:pt idx="1156" formatCode="0.0">
                        <c:v>116.59999999999707</c:v>
                      </c:pt>
                      <c:pt idx="1157" formatCode="0.0">
                        <c:v>116.69999999999706</c:v>
                      </c:pt>
                      <c:pt idx="1158" formatCode="0.0">
                        <c:v>116.79999999999706</c:v>
                      </c:pt>
                      <c:pt idx="1159" formatCode="0.0">
                        <c:v>116.89999999999705</c:v>
                      </c:pt>
                      <c:pt idx="1160" formatCode="0.0">
                        <c:v>116.99999999999704</c:v>
                      </c:pt>
                      <c:pt idx="1161" formatCode="0.0">
                        <c:v>117.09999999999704</c:v>
                      </c:pt>
                      <c:pt idx="1162" formatCode="0.0">
                        <c:v>117.19999999999703</c:v>
                      </c:pt>
                      <c:pt idx="1163" formatCode="0.0">
                        <c:v>117.29999999999703</c:v>
                      </c:pt>
                      <c:pt idx="1164" formatCode="0.0">
                        <c:v>117.39999999999702</c:v>
                      </c:pt>
                      <c:pt idx="1165" formatCode="0.0">
                        <c:v>117.49999999999702</c:v>
                      </c:pt>
                      <c:pt idx="1166" formatCode="0.0">
                        <c:v>117.59999999999701</c:v>
                      </c:pt>
                      <c:pt idx="1167" formatCode="0.0">
                        <c:v>117.699999999997</c:v>
                      </c:pt>
                      <c:pt idx="1168" formatCode="0.0">
                        <c:v>117.799999999997</c:v>
                      </c:pt>
                      <c:pt idx="1169" formatCode="0.0">
                        <c:v>117.89999999999699</c:v>
                      </c:pt>
                      <c:pt idx="1170" formatCode="0.0">
                        <c:v>117.99999999999699</c:v>
                      </c:pt>
                      <c:pt idx="1171" formatCode="0.0">
                        <c:v>118.09999999999698</c:v>
                      </c:pt>
                      <c:pt idx="1172" formatCode="0.0">
                        <c:v>118.19999999999698</c:v>
                      </c:pt>
                      <c:pt idx="1173" formatCode="0.0">
                        <c:v>118.29999999999697</c:v>
                      </c:pt>
                      <c:pt idx="1174" formatCode="0.0">
                        <c:v>118.39999999999696</c:v>
                      </c:pt>
                      <c:pt idx="1175" formatCode="0.0">
                        <c:v>118.49999999999696</c:v>
                      </c:pt>
                      <c:pt idx="1176" formatCode="0.0">
                        <c:v>118.59999999999695</c:v>
                      </c:pt>
                      <c:pt idx="1177" formatCode="0.0">
                        <c:v>118.69999999999695</c:v>
                      </c:pt>
                      <c:pt idx="1178" formatCode="0.0">
                        <c:v>118.79999999999694</c:v>
                      </c:pt>
                      <c:pt idx="1179" formatCode="0.0">
                        <c:v>118.89999999999694</c:v>
                      </c:pt>
                      <c:pt idx="1180" formatCode="0.0">
                        <c:v>118.99999999999693</c:v>
                      </c:pt>
                      <c:pt idx="1181" formatCode="0.0">
                        <c:v>119.09999999999692</c:v>
                      </c:pt>
                      <c:pt idx="1182" formatCode="0.0">
                        <c:v>119.19999999999692</c:v>
                      </c:pt>
                      <c:pt idx="1183" formatCode="0.0">
                        <c:v>119.29999999999691</c:v>
                      </c:pt>
                      <c:pt idx="1184" formatCode="0.0">
                        <c:v>119.39999999999691</c:v>
                      </c:pt>
                      <c:pt idx="1185" formatCode="0.0">
                        <c:v>119.4999999999969</c:v>
                      </c:pt>
                      <c:pt idx="1186" formatCode="0.0">
                        <c:v>119.5999999999969</c:v>
                      </c:pt>
                      <c:pt idx="1187" formatCode="0.0">
                        <c:v>119.69999999999689</c:v>
                      </c:pt>
                      <c:pt idx="1188" formatCode="0.0">
                        <c:v>119.79999999999688</c:v>
                      </c:pt>
                      <c:pt idx="1189" formatCode="0.0">
                        <c:v>119.89999999999688</c:v>
                      </c:pt>
                      <c:pt idx="1190" formatCode="0.0">
                        <c:v>119.99999999999687</c:v>
                      </c:pt>
                    </c:numCache>
                  </c:numRef>
                </c:xVal>
                <c:yVal>
                  <c:numRef>
                    <c:extLst xmlns:c15="http://schemas.microsoft.com/office/drawing/2012/chart">
                      <c:ext xmlns:c15="http://schemas.microsoft.com/office/drawing/2012/chart" uri="{02D57815-91ED-43cb-92C2-25804820EDAC}">
                        <c15:formulaRef>
                          <c15:sqref>'Tsky Data'!$C$6:$C$1196</c15:sqref>
                        </c15:formulaRef>
                      </c:ext>
                    </c:extLst>
                    <c:numCache>
                      <c:formatCode>General</c:formatCode>
                      <c:ptCount val="1191"/>
                      <c:pt idx="0">
                        <c:v>3.9</c:v>
                      </c:pt>
                      <c:pt idx="1">
                        <c:v>3.9</c:v>
                      </c:pt>
                      <c:pt idx="2">
                        <c:v>3.9</c:v>
                      </c:pt>
                      <c:pt idx="3">
                        <c:v>3.9</c:v>
                      </c:pt>
                      <c:pt idx="4">
                        <c:v>3.9</c:v>
                      </c:pt>
                      <c:pt idx="5">
                        <c:v>3.9</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4.0999999999999996</c:v>
                      </c:pt>
                      <c:pt idx="35">
                        <c:v>4.0999999999999996</c:v>
                      </c:pt>
                      <c:pt idx="36">
                        <c:v>4.0999999999999996</c:v>
                      </c:pt>
                      <c:pt idx="37">
                        <c:v>4.0999999999999996</c:v>
                      </c:pt>
                      <c:pt idx="38">
                        <c:v>4.0999999999999996</c:v>
                      </c:pt>
                      <c:pt idx="39">
                        <c:v>4.0999999999999996</c:v>
                      </c:pt>
                      <c:pt idx="40">
                        <c:v>4.0999999999999996</c:v>
                      </c:pt>
                      <c:pt idx="41">
                        <c:v>4.0999999999999996</c:v>
                      </c:pt>
                      <c:pt idx="42">
                        <c:v>4.0999999999999996</c:v>
                      </c:pt>
                      <c:pt idx="43">
                        <c:v>4.0999999999999996</c:v>
                      </c:pt>
                      <c:pt idx="44">
                        <c:v>4.0999999999999996</c:v>
                      </c:pt>
                      <c:pt idx="45">
                        <c:v>4.0999999999999996</c:v>
                      </c:pt>
                      <c:pt idx="46">
                        <c:v>4.0999999999999996</c:v>
                      </c:pt>
                      <c:pt idx="47">
                        <c:v>4.0999999999999996</c:v>
                      </c:pt>
                      <c:pt idx="48">
                        <c:v>4.0999999999999996</c:v>
                      </c:pt>
                      <c:pt idx="49">
                        <c:v>4.0999999999999996</c:v>
                      </c:pt>
                      <c:pt idx="50">
                        <c:v>4.0999999999999996</c:v>
                      </c:pt>
                      <c:pt idx="51">
                        <c:v>4.0999999999999996</c:v>
                      </c:pt>
                      <c:pt idx="52">
                        <c:v>4.0999999999999996</c:v>
                      </c:pt>
                      <c:pt idx="53">
                        <c:v>4.0999999999999996</c:v>
                      </c:pt>
                      <c:pt idx="54">
                        <c:v>4.0999999999999996</c:v>
                      </c:pt>
                      <c:pt idx="55">
                        <c:v>4.0999999999999996</c:v>
                      </c:pt>
                      <c:pt idx="56">
                        <c:v>4.0999999999999996</c:v>
                      </c:pt>
                      <c:pt idx="57">
                        <c:v>4.0999999999999996</c:v>
                      </c:pt>
                      <c:pt idx="58">
                        <c:v>4.0999999999999996</c:v>
                      </c:pt>
                      <c:pt idx="59">
                        <c:v>4.0999999999999996</c:v>
                      </c:pt>
                      <c:pt idx="60">
                        <c:v>4.2</c:v>
                      </c:pt>
                      <c:pt idx="61">
                        <c:v>4.2</c:v>
                      </c:pt>
                      <c:pt idx="62">
                        <c:v>4.2</c:v>
                      </c:pt>
                      <c:pt idx="63">
                        <c:v>4.2</c:v>
                      </c:pt>
                      <c:pt idx="64">
                        <c:v>4.2</c:v>
                      </c:pt>
                      <c:pt idx="65">
                        <c:v>4.2</c:v>
                      </c:pt>
                      <c:pt idx="66">
                        <c:v>4.2</c:v>
                      </c:pt>
                      <c:pt idx="67">
                        <c:v>4.2</c:v>
                      </c:pt>
                      <c:pt idx="68">
                        <c:v>4.2</c:v>
                      </c:pt>
                      <c:pt idx="69">
                        <c:v>4.2</c:v>
                      </c:pt>
                      <c:pt idx="70">
                        <c:v>4.2</c:v>
                      </c:pt>
                      <c:pt idx="71">
                        <c:v>4.2</c:v>
                      </c:pt>
                      <c:pt idx="72">
                        <c:v>4.2</c:v>
                      </c:pt>
                      <c:pt idx="73">
                        <c:v>4.2</c:v>
                      </c:pt>
                      <c:pt idx="74">
                        <c:v>4.2</c:v>
                      </c:pt>
                      <c:pt idx="75">
                        <c:v>4.2</c:v>
                      </c:pt>
                      <c:pt idx="76">
                        <c:v>4.2</c:v>
                      </c:pt>
                      <c:pt idx="77">
                        <c:v>4.2</c:v>
                      </c:pt>
                      <c:pt idx="78">
                        <c:v>4.3</c:v>
                      </c:pt>
                      <c:pt idx="79">
                        <c:v>4.3</c:v>
                      </c:pt>
                      <c:pt idx="80">
                        <c:v>4.3</c:v>
                      </c:pt>
                      <c:pt idx="81">
                        <c:v>4.3</c:v>
                      </c:pt>
                      <c:pt idx="82">
                        <c:v>4.3</c:v>
                      </c:pt>
                      <c:pt idx="83">
                        <c:v>4.3</c:v>
                      </c:pt>
                      <c:pt idx="84">
                        <c:v>4.3</c:v>
                      </c:pt>
                      <c:pt idx="85">
                        <c:v>4.3</c:v>
                      </c:pt>
                      <c:pt idx="86">
                        <c:v>4.3</c:v>
                      </c:pt>
                      <c:pt idx="87">
                        <c:v>4.3</c:v>
                      </c:pt>
                      <c:pt idx="88">
                        <c:v>4.3</c:v>
                      </c:pt>
                      <c:pt idx="89">
                        <c:v>4.3</c:v>
                      </c:pt>
                      <c:pt idx="90">
                        <c:v>4.3</c:v>
                      </c:pt>
                      <c:pt idx="91">
                        <c:v>4.4000000000000004</c:v>
                      </c:pt>
                      <c:pt idx="92">
                        <c:v>4.4000000000000004</c:v>
                      </c:pt>
                      <c:pt idx="93">
                        <c:v>4.4000000000000004</c:v>
                      </c:pt>
                      <c:pt idx="94">
                        <c:v>4.4000000000000004</c:v>
                      </c:pt>
                      <c:pt idx="95">
                        <c:v>4.4000000000000004</c:v>
                      </c:pt>
                      <c:pt idx="96">
                        <c:v>4.4000000000000004</c:v>
                      </c:pt>
                      <c:pt idx="97">
                        <c:v>4.4000000000000004</c:v>
                      </c:pt>
                      <c:pt idx="98">
                        <c:v>4.4000000000000004</c:v>
                      </c:pt>
                      <c:pt idx="99">
                        <c:v>4.4000000000000004</c:v>
                      </c:pt>
                      <c:pt idx="100">
                        <c:v>4.4000000000000004</c:v>
                      </c:pt>
                      <c:pt idx="101">
                        <c:v>4.4000000000000004</c:v>
                      </c:pt>
                      <c:pt idx="102">
                        <c:v>4.5</c:v>
                      </c:pt>
                      <c:pt idx="103">
                        <c:v>4.5</c:v>
                      </c:pt>
                      <c:pt idx="104">
                        <c:v>4.5</c:v>
                      </c:pt>
                      <c:pt idx="105">
                        <c:v>4.5</c:v>
                      </c:pt>
                      <c:pt idx="106">
                        <c:v>4.5</c:v>
                      </c:pt>
                      <c:pt idx="107">
                        <c:v>4.5</c:v>
                      </c:pt>
                      <c:pt idx="108">
                        <c:v>4.5</c:v>
                      </c:pt>
                      <c:pt idx="109">
                        <c:v>4.5</c:v>
                      </c:pt>
                      <c:pt idx="110">
                        <c:v>4.5</c:v>
                      </c:pt>
                      <c:pt idx="111">
                        <c:v>4.5</c:v>
                      </c:pt>
                      <c:pt idx="112">
                        <c:v>4.5999999999999996</c:v>
                      </c:pt>
                      <c:pt idx="113">
                        <c:v>4.5999999999999996</c:v>
                      </c:pt>
                      <c:pt idx="114">
                        <c:v>4.5999999999999996</c:v>
                      </c:pt>
                      <c:pt idx="115">
                        <c:v>4.5999999999999996</c:v>
                      </c:pt>
                      <c:pt idx="116">
                        <c:v>4.5999999999999996</c:v>
                      </c:pt>
                      <c:pt idx="117">
                        <c:v>4.5999999999999996</c:v>
                      </c:pt>
                      <c:pt idx="118">
                        <c:v>4.5999999999999996</c:v>
                      </c:pt>
                      <c:pt idx="119">
                        <c:v>4.7</c:v>
                      </c:pt>
                      <c:pt idx="120">
                        <c:v>4.7</c:v>
                      </c:pt>
                      <c:pt idx="121">
                        <c:v>4.7</c:v>
                      </c:pt>
                      <c:pt idx="122">
                        <c:v>4.7</c:v>
                      </c:pt>
                      <c:pt idx="123">
                        <c:v>4.7</c:v>
                      </c:pt>
                      <c:pt idx="124">
                        <c:v>4.7</c:v>
                      </c:pt>
                      <c:pt idx="125">
                        <c:v>4.7</c:v>
                      </c:pt>
                      <c:pt idx="126">
                        <c:v>4.8</c:v>
                      </c:pt>
                      <c:pt idx="127">
                        <c:v>4.8</c:v>
                      </c:pt>
                      <c:pt idx="128">
                        <c:v>4.8</c:v>
                      </c:pt>
                      <c:pt idx="129">
                        <c:v>4.8</c:v>
                      </c:pt>
                      <c:pt idx="130">
                        <c:v>4.8</c:v>
                      </c:pt>
                      <c:pt idx="131">
                        <c:v>4.8</c:v>
                      </c:pt>
                      <c:pt idx="132">
                        <c:v>4.9000000000000004</c:v>
                      </c:pt>
                      <c:pt idx="133">
                        <c:v>4.9000000000000004</c:v>
                      </c:pt>
                      <c:pt idx="134">
                        <c:v>4.9000000000000004</c:v>
                      </c:pt>
                      <c:pt idx="135">
                        <c:v>4.9000000000000004</c:v>
                      </c:pt>
                      <c:pt idx="136">
                        <c:v>4.9000000000000004</c:v>
                      </c:pt>
                      <c:pt idx="137">
                        <c:v>5</c:v>
                      </c:pt>
                      <c:pt idx="138">
                        <c:v>5</c:v>
                      </c:pt>
                      <c:pt idx="139">
                        <c:v>5</c:v>
                      </c:pt>
                      <c:pt idx="140">
                        <c:v>5</c:v>
                      </c:pt>
                      <c:pt idx="141">
                        <c:v>5.0999999999999996</c:v>
                      </c:pt>
                      <c:pt idx="142">
                        <c:v>5.0999999999999996</c:v>
                      </c:pt>
                      <c:pt idx="143">
                        <c:v>5.0999999999999996</c:v>
                      </c:pt>
                      <c:pt idx="144">
                        <c:v>5.0999999999999996</c:v>
                      </c:pt>
                      <c:pt idx="145">
                        <c:v>5.2</c:v>
                      </c:pt>
                      <c:pt idx="146">
                        <c:v>5.2</c:v>
                      </c:pt>
                      <c:pt idx="147">
                        <c:v>5.2</c:v>
                      </c:pt>
                      <c:pt idx="148">
                        <c:v>5.2</c:v>
                      </c:pt>
                      <c:pt idx="149">
                        <c:v>5.3</c:v>
                      </c:pt>
                      <c:pt idx="150">
                        <c:v>5.3</c:v>
                      </c:pt>
                      <c:pt idx="151">
                        <c:v>5.3</c:v>
                      </c:pt>
                      <c:pt idx="152">
                        <c:v>5.4</c:v>
                      </c:pt>
                      <c:pt idx="153">
                        <c:v>5.4</c:v>
                      </c:pt>
                      <c:pt idx="154">
                        <c:v>5.5</c:v>
                      </c:pt>
                      <c:pt idx="155">
                        <c:v>5.5</c:v>
                      </c:pt>
                      <c:pt idx="156">
                        <c:v>5.5</c:v>
                      </c:pt>
                      <c:pt idx="157">
                        <c:v>5.6</c:v>
                      </c:pt>
                      <c:pt idx="158">
                        <c:v>5.6</c:v>
                      </c:pt>
                      <c:pt idx="159">
                        <c:v>5.7</c:v>
                      </c:pt>
                      <c:pt idx="160">
                        <c:v>5.7</c:v>
                      </c:pt>
                      <c:pt idx="161">
                        <c:v>5.8</c:v>
                      </c:pt>
                      <c:pt idx="162">
                        <c:v>5.8</c:v>
                      </c:pt>
                      <c:pt idx="163">
                        <c:v>5.9</c:v>
                      </c:pt>
                      <c:pt idx="164">
                        <c:v>5.9</c:v>
                      </c:pt>
                      <c:pt idx="165">
                        <c:v>6</c:v>
                      </c:pt>
                      <c:pt idx="166">
                        <c:v>6.1</c:v>
                      </c:pt>
                      <c:pt idx="167">
                        <c:v>6.1</c:v>
                      </c:pt>
                      <c:pt idx="168">
                        <c:v>6.2</c:v>
                      </c:pt>
                      <c:pt idx="169">
                        <c:v>6.3</c:v>
                      </c:pt>
                      <c:pt idx="170">
                        <c:v>6.3</c:v>
                      </c:pt>
                      <c:pt idx="171">
                        <c:v>6.4</c:v>
                      </c:pt>
                      <c:pt idx="172">
                        <c:v>6.5</c:v>
                      </c:pt>
                      <c:pt idx="173">
                        <c:v>6.6</c:v>
                      </c:pt>
                      <c:pt idx="174">
                        <c:v>6.7</c:v>
                      </c:pt>
                      <c:pt idx="175">
                        <c:v>6.8</c:v>
                      </c:pt>
                      <c:pt idx="176">
                        <c:v>6.9</c:v>
                      </c:pt>
                      <c:pt idx="177">
                        <c:v>7</c:v>
                      </c:pt>
                      <c:pt idx="178">
                        <c:v>7.1</c:v>
                      </c:pt>
                      <c:pt idx="179">
                        <c:v>7.3</c:v>
                      </c:pt>
                      <c:pt idx="180">
                        <c:v>7.4</c:v>
                      </c:pt>
                      <c:pt idx="181">
                        <c:v>7.5</c:v>
                      </c:pt>
                      <c:pt idx="182">
                        <c:v>7.7</c:v>
                      </c:pt>
                      <c:pt idx="183">
                        <c:v>7.8</c:v>
                      </c:pt>
                      <c:pt idx="184">
                        <c:v>8</c:v>
                      </c:pt>
                      <c:pt idx="185">
                        <c:v>8.1999999999999993</c:v>
                      </c:pt>
                      <c:pt idx="186">
                        <c:v>8.4</c:v>
                      </c:pt>
                      <c:pt idx="187">
                        <c:v>8.6</c:v>
                      </c:pt>
                      <c:pt idx="188">
                        <c:v>8.8000000000000007</c:v>
                      </c:pt>
                      <c:pt idx="189">
                        <c:v>9</c:v>
                      </c:pt>
                      <c:pt idx="190">
                        <c:v>9.3000000000000007</c:v>
                      </c:pt>
                      <c:pt idx="191">
                        <c:v>9.6</c:v>
                      </c:pt>
                      <c:pt idx="192">
                        <c:v>9.8000000000000007</c:v>
                      </c:pt>
                      <c:pt idx="193">
                        <c:v>10.1</c:v>
                      </c:pt>
                      <c:pt idx="194">
                        <c:v>10.4</c:v>
                      </c:pt>
                      <c:pt idx="195">
                        <c:v>10.8</c:v>
                      </c:pt>
                      <c:pt idx="196">
                        <c:v>11.1</c:v>
                      </c:pt>
                      <c:pt idx="197">
                        <c:v>11.5</c:v>
                      </c:pt>
                      <c:pt idx="198">
                        <c:v>11.9</c:v>
                      </c:pt>
                      <c:pt idx="199">
                        <c:v>12.3</c:v>
                      </c:pt>
                      <c:pt idx="200">
                        <c:v>12.7</c:v>
                      </c:pt>
                      <c:pt idx="201">
                        <c:v>13.1</c:v>
                      </c:pt>
                      <c:pt idx="202">
                        <c:v>13.5</c:v>
                      </c:pt>
                      <c:pt idx="203">
                        <c:v>14</c:v>
                      </c:pt>
                      <c:pt idx="204">
                        <c:v>14.4</c:v>
                      </c:pt>
                      <c:pt idx="205">
                        <c:v>14.8</c:v>
                      </c:pt>
                      <c:pt idx="206">
                        <c:v>15.3</c:v>
                      </c:pt>
                      <c:pt idx="207">
                        <c:v>15.7</c:v>
                      </c:pt>
                      <c:pt idx="208">
                        <c:v>16</c:v>
                      </c:pt>
                      <c:pt idx="209">
                        <c:v>16.399999999999999</c:v>
                      </c:pt>
                      <c:pt idx="210">
                        <c:v>16.600000000000001</c:v>
                      </c:pt>
                      <c:pt idx="211">
                        <c:v>16.899999999999999</c:v>
                      </c:pt>
                      <c:pt idx="212">
                        <c:v>17.100000000000001</c:v>
                      </c:pt>
                      <c:pt idx="213">
                        <c:v>17.2</c:v>
                      </c:pt>
                      <c:pt idx="214">
                        <c:v>17.2</c:v>
                      </c:pt>
                      <c:pt idx="215">
                        <c:v>17.2</c:v>
                      </c:pt>
                      <c:pt idx="216">
                        <c:v>17.100000000000001</c:v>
                      </c:pt>
                      <c:pt idx="217">
                        <c:v>17</c:v>
                      </c:pt>
                      <c:pt idx="218">
                        <c:v>16.8</c:v>
                      </c:pt>
                      <c:pt idx="219">
                        <c:v>16.5</c:v>
                      </c:pt>
                      <c:pt idx="220">
                        <c:v>16.3</c:v>
                      </c:pt>
                      <c:pt idx="221">
                        <c:v>16</c:v>
                      </c:pt>
                      <c:pt idx="222">
                        <c:v>15.7</c:v>
                      </c:pt>
                      <c:pt idx="223">
                        <c:v>15.4</c:v>
                      </c:pt>
                      <c:pt idx="224">
                        <c:v>15.1</c:v>
                      </c:pt>
                      <c:pt idx="225">
                        <c:v>14.8</c:v>
                      </c:pt>
                      <c:pt idx="226">
                        <c:v>14.4</c:v>
                      </c:pt>
                      <c:pt idx="227">
                        <c:v>14.1</c:v>
                      </c:pt>
                      <c:pt idx="228">
                        <c:v>13.8</c:v>
                      </c:pt>
                      <c:pt idx="229">
                        <c:v>13.5</c:v>
                      </c:pt>
                      <c:pt idx="230">
                        <c:v>13.2</c:v>
                      </c:pt>
                      <c:pt idx="231">
                        <c:v>12.9</c:v>
                      </c:pt>
                      <c:pt idx="232">
                        <c:v>12.7</c:v>
                      </c:pt>
                      <c:pt idx="233">
                        <c:v>12.4</c:v>
                      </c:pt>
                      <c:pt idx="234">
                        <c:v>12.2</c:v>
                      </c:pt>
                      <c:pt idx="235">
                        <c:v>11.9</c:v>
                      </c:pt>
                      <c:pt idx="236">
                        <c:v>11.7</c:v>
                      </c:pt>
                      <c:pt idx="237">
                        <c:v>11.5</c:v>
                      </c:pt>
                      <c:pt idx="238">
                        <c:v>11.3</c:v>
                      </c:pt>
                      <c:pt idx="239">
                        <c:v>11.1</c:v>
                      </c:pt>
                      <c:pt idx="240">
                        <c:v>11</c:v>
                      </c:pt>
                      <c:pt idx="241">
                        <c:v>10.8</c:v>
                      </c:pt>
                      <c:pt idx="242">
                        <c:v>10.6</c:v>
                      </c:pt>
                      <c:pt idx="243">
                        <c:v>10.5</c:v>
                      </c:pt>
                      <c:pt idx="244">
                        <c:v>10.4</c:v>
                      </c:pt>
                      <c:pt idx="245">
                        <c:v>10.199999999999999</c:v>
                      </c:pt>
                      <c:pt idx="246">
                        <c:v>10.1</c:v>
                      </c:pt>
                      <c:pt idx="247">
                        <c:v>10</c:v>
                      </c:pt>
                      <c:pt idx="248">
                        <c:v>9.9</c:v>
                      </c:pt>
                      <c:pt idx="249">
                        <c:v>9.8000000000000007</c:v>
                      </c:pt>
                      <c:pt idx="250">
                        <c:v>9.6999999999999993</c:v>
                      </c:pt>
                      <c:pt idx="251">
                        <c:v>9.6</c:v>
                      </c:pt>
                      <c:pt idx="252">
                        <c:v>9.5</c:v>
                      </c:pt>
                      <c:pt idx="253">
                        <c:v>9.4</c:v>
                      </c:pt>
                      <c:pt idx="254">
                        <c:v>9.4</c:v>
                      </c:pt>
                      <c:pt idx="255">
                        <c:v>9.3000000000000007</c:v>
                      </c:pt>
                      <c:pt idx="256">
                        <c:v>9.1999999999999993</c:v>
                      </c:pt>
                      <c:pt idx="257">
                        <c:v>9.1999999999999993</c:v>
                      </c:pt>
                      <c:pt idx="258">
                        <c:v>9.1</c:v>
                      </c:pt>
                      <c:pt idx="259">
                        <c:v>9.1</c:v>
                      </c:pt>
                      <c:pt idx="260">
                        <c:v>9</c:v>
                      </c:pt>
                      <c:pt idx="261">
                        <c:v>9</c:v>
                      </c:pt>
                      <c:pt idx="262">
                        <c:v>8.9</c:v>
                      </c:pt>
                      <c:pt idx="263">
                        <c:v>8.9</c:v>
                      </c:pt>
                      <c:pt idx="264">
                        <c:v>8.9</c:v>
                      </c:pt>
                      <c:pt idx="265">
                        <c:v>8.8000000000000007</c:v>
                      </c:pt>
                      <c:pt idx="266">
                        <c:v>8.8000000000000007</c:v>
                      </c:pt>
                      <c:pt idx="267">
                        <c:v>8.8000000000000007</c:v>
                      </c:pt>
                      <c:pt idx="268">
                        <c:v>8.8000000000000007</c:v>
                      </c:pt>
                      <c:pt idx="269">
                        <c:v>8.6999999999999993</c:v>
                      </c:pt>
                      <c:pt idx="270">
                        <c:v>8.6999999999999993</c:v>
                      </c:pt>
                      <c:pt idx="271">
                        <c:v>8.6999999999999993</c:v>
                      </c:pt>
                      <c:pt idx="272">
                        <c:v>8.6999999999999993</c:v>
                      </c:pt>
                      <c:pt idx="273">
                        <c:v>8.6999999999999993</c:v>
                      </c:pt>
                      <c:pt idx="274">
                        <c:v>8.6999999999999993</c:v>
                      </c:pt>
                      <c:pt idx="275">
                        <c:v>8.6</c:v>
                      </c:pt>
                      <c:pt idx="276">
                        <c:v>8.6</c:v>
                      </c:pt>
                      <c:pt idx="277">
                        <c:v>8.6</c:v>
                      </c:pt>
                      <c:pt idx="278">
                        <c:v>8.6</c:v>
                      </c:pt>
                      <c:pt idx="279">
                        <c:v>8.6</c:v>
                      </c:pt>
                      <c:pt idx="280">
                        <c:v>8.6</c:v>
                      </c:pt>
                      <c:pt idx="281">
                        <c:v>8.6</c:v>
                      </c:pt>
                      <c:pt idx="282">
                        <c:v>8.6</c:v>
                      </c:pt>
                      <c:pt idx="283">
                        <c:v>8.6</c:v>
                      </c:pt>
                      <c:pt idx="284">
                        <c:v>8.6</c:v>
                      </c:pt>
                      <c:pt idx="285">
                        <c:v>8.6</c:v>
                      </c:pt>
                      <c:pt idx="286">
                        <c:v>8.6</c:v>
                      </c:pt>
                      <c:pt idx="287">
                        <c:v>8.6</c:v>
                      </c:pt>
                      <c:pt idx="288">
                        <c:v>8.6</c:v>
                      </c:pt>
                      <c:pt idx="289">
                        <c:v>8.6</c:v>
                      </c:pt>
                      <c:pt idx="290">
                        <c:v>8.6999999999999993</c:v>
                      </c:pt>
                      <c:pt idx="291">
                        <c:v>8.6999999999999993</c:v>
                      </c:pt>
                      <c:pt idx="292">
                        <c:v>8.6999999999999993</c:v>
                      </c:pt>
                      <c:pt idx="293">
                        <c:v>8.6999999999999993</c:v>
                      </c:pt>
                      <c:pt idx="294">
                        <c:v>8.6999999999999993</c:v>
                      </c:pt>
                      <c:pt idx="295">
                        <c:v>8.6999999999999993</c:v>
                      </c:pt>
                      <c:pt idx="296">
                        <c:v>8.6999999999999993</c:v>
                      </c:pt>
                      <c:pt idx="297">
                        <c:v>8.6999999999999993</c:v>
                      </c:pt>
                      <c:pt idx="298">
                        <c:v>8.8000000000000007</c:v>
                      </c:pt>
                      <c:pt idx="299">
                        <c:v>8.8000000000000007</c:v>
                      </c:pt>
                      <c:pt idx="300">
                        <c:v>8.8000000000000007</c:v>
                      </c:pt>
                      <c:pt idx="301">
                        <c:v>8.8000000000000007</c:v>
                      </c:pt>
                      <c:pt idx="302">
                        <c:v>8.8000000000000007</c:v>
                      </c:pt>
                      <c:pt idx="303">
                        <c:v>8.9</c:v>
                      </c:pt>
                      <c:pt idx="304">
                        <c:v>8.9</c:v>
                      </c:pt>
                      <c:pt idx="305">
                        <c:v>8.9</c:v>
                      </c:pt>
                      <c:pt idx="306">
                        <c:v>8.9</c:v>
                      </c:pt>
                      <c:pt idx="307">
                        <c:v>8.9</c:v>
                      </c:pt>
                      <c:pt idx="308">
                        <c:v>9</c:v>
                      </c:pt>
                      <c:pt idx="309">
                        <c:v>9</c:v>
                      </c:pt>
                      <c:pt idx="310">
                        <c:v>9</c:v>
                      </c:pt>
                      <c:pt idx="311">
                        <c:v>9</c:v>
                      </c:pt>
                      <c:pt idx="312">
                        <c:v>9.1</c:v>
                      </c:pt>
                      <c:pt idx="313">
                        <c:v>9.1</c:v>
                      </c:pt>
                      <c:pt idx="314">
                        <c:v>9.1</c:v>
                      </c:pt>
                      <c:pt idx="315">
                        <c:v>9.1999999999999993</c:v>
                      </c:pt>
                      <c:pt idx="316">
                        <c:v>9.1999999999999993</c:v>
                      </c:pt>
                      <c:pt idx="317">
                        <c:v>9.1999999999999993</c:v>
                      </c:pt>
                      <c:pt idx="318">
                        <c:v>9.1999999999999993</c:v>
                      </c:pt>
                      <c:pt idx="319">
                        <c:v>9.3000000000000007</c:v>
                      </c:pt>
                      <c:pt idx="320">
                        <c:v>9.3000000000000007</c:v>
                      </c:pt>
                      <c:pt idx="321">
                        <c:v>9.3000000000000007</c:v>
                      </c:pt>
                      <c:pt idx="322">
                        <c:v>9.4</c:v>
                      </c:pt>
                      <c:pt idx="323">
                        <c:v>9.4</c:v>
                      </c:pt>
                      <c:pt idx="324">
                        <c:v>9.4</c:v>
                      </c:pt>
                      <c:pt idx="325">
                        <c:v>9.5</c:v>
                      </c:pt>
                      <c:pt idx="326">
                        <c:v>9.5</c:v>
                      </c:pt>
                      <c:pt idx="327">
                        <c:v>9.5</c:v>
                      </c:pt>
                      <c:pt idx="328">
                        <c:v>9.6</c:v>
                      </c:pt>
                      <c:pt idx="329">
                        <c:v>9.6</c:v>
                      </c:pt>
                      <c:pt idx="330">
                        <c:v>9.6999999999999993</c:v>
                      </c:pt>
                      <c:pt idx="331">
                        <c:v>9.6999999999999993</c:v>
                      </c:pt>
                      <c:pt idx="332">
                        <c:v>9.6999999999999993</c:v>
                      </c:pt>
                      <c:pt idx="333">
                        <c:v>9.8000000000000007</c:v>
                      </c:pt>
                      <c:pt idx="334">
                        <c:v>9.8000000000000007</c:v>
                      </c:pt>
                      <c:pt idx="335">
                        <c:v>9.9</c:v>
                      </c:pt>
                      <c:pt idx="336">
                        <c:v>9.9</c:v>
                      </c:pt>
                      <c:pt idx="337">
                        <c:v>10</c:v>
                      </c:pt>
                      <c:pt idx="338">
                        <c:v>10</c:v>
                      </c:pt>
                      <c:pt idx="339">
                        <c:v>10</c:v>
                      </c:pt>
                      <c:pt idx="340">
                        <c:v>10.1</c:v>
                      </c:pt>
                      <c:pt idx="341">
                        <c:v>10.1</c:v>
                      </c:pt>
                      <c:pt idx="342">
                        <c:v>10.199999999999999</c:v>
                      </c:pt>
                      <c:pt idx="343">
                        <c:v>10.199999999999999</c:v>
                      </c:pt>
                      <c:pt idx="344">
                        <c:v>10.3</c:v>
                      </c:pt>
                      <c:pt idx="345">
                        <c:v>10.3</c:v>
                      </c:pt>
                      <c:pt idx="346">
                        <c:v>10.4</c:v>
                      </c:pt>
                      <c:pt idx="347">
                        <c:v>10.4</c:v>
                      </c:pt>
                      <c:pt idx="348">
                        <c:v>10.5</c:v>
                      </c:pt>
                      <c:pt idx="349">
                        <c:v>10.5</c:v>
                      </c:pt>
                      <c:pt idx="350">
                        <c:v>10.6</c:v>
                      </c:pt>
                      <c:pt idx="351">
                        <c:v>10.6</c:v>
                      </c:pt>
                      <c:pt idx="352">
                        <c:v>10.7</c:v>
                      </c:pt>
                      <c:pt idx="353">
                        <c:v>10.8</c:v>
                      </c:pt>
                      <c:pt idx="354">
                        <c:v>10.8</c:v>
                      </c:pt>
                      <c:pt idx="355">
                        <c:v>10.9</c:v>
                      </c:pt>
                      <c:pt idx="356">
                        <c:v>10.9</c:v>
                      </c:pt>
                      <c:pt idx="357">
                        <c:v>11</c:v>
                      </c:pt>
                      <c:pt idx="358">
                        <c:v>11</c:v>
                      </c:pt>
                      <c:pt idx="359">
                        <c:v>11.1</c:v>
                      </c:pt>
                      <c:pt idx="360">
                        <c:v>11.2</c:v>
                      </c:pt>
                      <c:pt idx="361">
                        <c:v>11.2</c:v>
                      </c:pt>
                      <c:pt idx="362">
                        <c:v>11.3</c:v>
                      </c:pt>
                      <c:pt idx="363">
                        <c:v>11.4</c:v>
                      </c:pt>
                      <c:pt idx="364">
                        <c:v>11.4</c:v>
                      </c:pt>
                      <c:pt idx="365">
                        <c:v>11.5</c:v>
                      </c:pt>
                      <c:pt idx="366">
                        <c:v>11.6</c:v>
                      </c:pt>
                      <c:pt idx="367">
                        <c:v>11.6</c:v>
                      </c:pt>
                      <c:pt idx="368">
                        <c:v>11.7</c:v>
                      </c:pt>
                      <c:pt idx="369">
                        <c:v>11.8</c:v>
                      </c:pt>
                      <c:pt idx="370">
                        <c:v>11.8</c:v>
                      </c:pt>
                      <c:pt idx="371">
                        <c:v>11.9</c:v>
                      </c:pt>
                      <c:pt idx="372">
                        <c:v>12</c:v>
                      </c:pt>
                      <c:pt idx="373">
                        <c:v>12.1</c:v>
                      </c:pt>
                      <c:pt idx="374">
                        <c:v>12.1</c:v>
                      </c:pt>
                      <c:pt idx="375">
                        <c:v>12.2</c:v>
                      </c:pt>
                      <c:pt idx="376">
                        <c:v>12.3</c:v>
                      </c:pt>
                      <c:pt idx="377">
                        <c:v>12.4</c:v>
                      </c:pt>
                      <c:pt idx="378">
                        <c:v>12.5</c:v>
                      </c:pt>
                      <c:pt idx="379">
                        <c:v>12.5</c:v>
                      </c:pt>
                      <c:pt idx="380">
                        <c:v>12.6</c:v>
                      </c:pt>
                      <c:pt idx="381">
                        <c:v>12.7</c:v>
                      </c:pt>
                      <c:pt idx="382">
                        <c:v>12.8</c:v>
                      </c:pt>
                      <c:pt idx="383">
                        <c:v>12.9</c:v>
                      </c:pt>
                      <c:pt idx="384">
                        <c:v>13</c:v>
                      </c:pt>
                      <c:pt idx="385">
                        <c:v>13.1</c:v>
                      </c:pt>
                      <c:pt idx="386">
                        <c:v>13.2</c:v>
                      </c:pt>
                      <c:pt idx="387">
                        <c:v>13.2</c:v>
                      </c:pt>
                      <c:pt idx="388">
                        <c:v>13.3</c:v>
                      </c:pt>
                      <c:pt idx="389">
                        <c:v>13.4</c:v>
                      </c:pt>
                      <c:pt idx="390">
                        <c:v>13.5</c:v>
                      </c:pt>
                      <c:pt idx="391">
                        <c:v>13.6</c:v>
                      </c:pt>
                      <c:pt idx="392">
                        <c:v>13.7</c:v>
                      </c:pt>
                      <c:pt idx="393">
                        <c:v>13.8</c:v>
                      </c:pt>
                      <c:pt idx="394">
                        <c:v>13.9</c:v>
                      </c:pt>
                      <c:pt idx="395">
                        <c:v>14</c:v>
                      </c:pt>
                      <c:pt idx="396">
                        <c:v>14.2</c:v>
                      </c:pt>
                      <c:pt idx="397">
                        <c:v>14.3</c:v>
                      </c:pt>
                      <c:pt idx="398">
                        <c:v>14.4</c:v>
                      </c:pt>
                      <c:pt idx="399">
                        <c:v>14.5</c:v>
                      </c:pt>
                      <c:pt idx="400">
                        <c:v>14.6</c:v>
                      </c:pt>
                      <c:pt idx="401">
                        <c:v>14.7</c:v>
                      </c:pt>
                      <c:pt idx="402">
                        <c:v>14.8</c:v>
                      </c:pt>
                      <c:pt idx="403">
                        <c:v>15</c:v>
                      </c:pt>
                      <c:pt idx="404">
                        <c:v>15.1</c:v>
                      </c:pt>
                      <c:pt idx="405">
                        <c:v>15.2</c:v>
                      </c:pt>
                      <c:pt idx="406">
                        <c:v>15.3</c:v>
                      </c:pt>
                      <c:pt idx="407">
                        <c:v>15.5</c:v>
                      </c:pt>
                      <c:pt idx="408">
                        <c:v>15.6</c:v>
                      </c:pt>
                      <c:pt idx="409">
                        <c:v>15.7</c:v>
                      </c:pt>
                      <c:pt idx="410">
                        <c:v>15.9</c:v>
                      </c:pt>
                      <c:pt idx="411">
                        <c:v>16</c:v>
                      </c:pt>
                      <c:pt idx="412">
                        <c:v>16.100000000000001</c:v>
                      </c:pt>
                      <c:pt idx="413">
                        <c:v>16.3</c:v>
                      </c:pt>
                      <c:pt idx="414">
                        <c:v>16.399999999999999</c:v>
                      </c:pt>
                      <c:pt idx="415">
                        <c:v>16.600000000000001</c:v>
                      </c:pt>
                      <c:pt idx="416">
                        <c:v>16.7</c:v>
                      </c:pt>
                      <c:pt idx="417">
                        <c:v>16.899999999999999</c:v>
                      </c:pt>
                      <c:pt idx="418">
                        <c:v>17</c:v>
                      </c:pt>
                      <c:pt idx="419">
                        <c:v>17.2</c:v>
                      </c:pt>
                      <c:pt idx="420">
                        <c:v>17.399999999999999</c:v>
                      </c:pt>
                      <c:pt idx="421">
                        <c:v>17.5</c:v>
                      </c:pt>
                      <c:pt idx="422">
                        <c:v>17.7</c:v>
                      </c:pt>
                      <c:pt idx="423">
                        <c:v>17.899999999999999</c:v>
                      </c:pt>
                      <c:pt idx="424">
                        <c:v>18.100000000000001</c:v>
                      </c:pt>
                      <c:pt idx="425">
                        <c:v>18.2</c:v>
                      </c:pt>
                      <c:pt idx="426">
                        <c:v>18.399999999999999</c:v>
                      </c:pt>
                      <c:pt idx="427">
                        <c:v>18.600000000000001</c:v>
                      </c:pt>
                      <c:pt idx="428">
                        <c:v>18.8</c:v>
                      </c:pt>
                      <c:pt idx="429">
                        <c:v>19</c:v>
                      </c:pt>
                      <c:pt idx="430">
                        <c:v>19.2</c:v>
                      </c:pt>
                      <c:pt idx="431">
                        <c:v>19.399999999999999</c:v>
                      </c:pt>
                      <c:pt idx="432">
                        <c:v>19.600000000000001</c:v>
                      </c:pt>
                      <c:pt idx="433">
                        <c:v>19.8</c:v>
                      </c:pt>
                      <c:pt idx="434">
                        <c:v>20</c:v>
                      </c:pt>
                      <c:pt idx="435">
                        <c:v>20.2</c:v>
                      </c:pt>
                      <c:pt idx="436">
                        <c:v>20.5</c:v>
                      </c:pt>
                      <c:pt idx="437">
                        <c:v>20.7</c:v>
                      </c:pt>
                      <c:pt idx="438">
                        <c:v>20.9</c:v>
                      </c:pt>
                      <c:pt idx="439">
                        <c:v>21.2</c:v>
                      </c:pt>
                      <c:pt idx="440">
                        <c:v>21.4</c:v>
                      </c:pt>
                      <c:pt idx="441">
                        <c:v>21.7</c:v>
                      </c:pt>
                      <c:pt idx="442">
                        <c:v>21.9</c:v>
                      </c:pt>
                      <c:pt idx="443">
                        <c:v>22.2</c:v>
                      </c:pt>
                      <c:pt idx="444">
                        <c:v>22.5</c:v>
                      </c:pt>
                      <c:pt idx="445">
                        <c:v>22.7</c:v>
                      </c:pt>
                      <c:pt idx="446">
                        <c:v>23</c:v>
                      </c:pt>
                      <c:pt idx="447">
                        <c:v>23.3</c:v>
                      </c:pt>
                      <c:pt idx="448">
                        <c:v>23.6</c:v>
                      </c:pt>
                      <c:pt idx="449">
                        <c:v>23.9</c:v>
                      </c:pt>
                      <c:pt idx="450">
                        <c:v>24.2</c:v>
                      </c:pt>
                      <c:pt idx="451">
                        <c:v>24.5</c:v>
                      </c:pt>
                      <c:pt idx="452">
                        <c:v>24.8</c:v>
                      </c:pt>
                      <c:pt idx="453">
                        <c:v>25.2</c:v>
                      </c:pt>
                      <c:pt idx="454">
                        <c:v>25.5</c:v>
                      </c:pt>
                      <c:pt idx="455">
                        <c:v>25.9</c:v>
                      </c:pt>
                      <c:pt idx="456">
                        <c:v>26.2</c:v>
                      </c:pt>
                      <c:pt idx="457">
                        <c:v>26.6</c:v>
                      </c:pt>
                      <c:pt idx="458">
                        <c:v>26.9</c:v>
                      </c:pt>
                      <c:pt idx="459">
                        <c:v>27.3</c:v>
                      </c:pt>
                      <c:pt idx="460">
                        <c:v>27.7</c:v>
                      </c:pt>
                      <c:pt idx="461">
                        <c:v>28.1</c:v>
                      </c:pt>
                      <c:pt idx="462">
                        <c:v>28.6</c:v>
                      </c:pt>
                      <c:pt idx="463">
                        <c:v>29</c:v>
                      </c:pt>
                      <c:pt idx="464">
                        <c:v>29.4</c:v>
                      </c:pt>
                      <c:pt idx="465">
                        <c:v>29.9</c:v>
                      </c:pt>
                      <c:pt idx="466">
                        <c:v>30.3</c:v>
                      </c:pt>
                      <c:pt idx="467">
                        <c:v>30.8</c:v>
                      </c:pt>
                      <c:pt idx="468">
                        <c:v>31.3</c:v>
                      </c:pt>
                      <c:pt idx="469">
                        <c:v>31.8</c:v>
                      </c:pt>
                      <c:pt idx="470">
                        <c:v>32.4</c:v>
                      </c:pt>
                      <c:pt idx="471">
                        <c:v>32.9</c:v>
                      </c:pt>
                      <c:pt idx="472">
                        <c:v>33.5</c:v>
                      </c:pt>
                      <c:pt idx="473">
                        <c:v>34</c:v>
                      </c:pt>
                      <c:pt idx="474">
                        <c:v>34.6</c:v>
                      </c:pt>
                      <c:pt idx="475">
                        <c:v>35.200000000000003</c:v>
                      </c:pt>
                      <c:pt idx="476">
                        <c:v>35.9</c:v>
                      </c:pt>
                      <c:pt idx="477">
                        <c:v>36.5</c:v>
                      </c:pt>
                      <c:pt idx="478">
                        <c:v>37.200000000000003</c:v>
                      </c:pt>
                      <c:pt idx="479">
                        <c:v>37.9</c:v>
                      </c:pt>
                      <c:pt idx="480">
                        <c:v>38.6</c:v>
                      </c:pt>
                      <c:pt idx="481">
                        <c:v>39.4</c:v>
                      </c:pt>
                      <c:pt idx="482">
                        <c:v>40.1</c:v>
                      </c:pt>
                      <c:pt idx="483">
                        <c:v>40.9</c:v>
                      </c:pt>
                      <c:pt idx="484">
                        <c:v>41.8</c:v>
                      </c:pt>
                      <c:pt idx="485">
                        <c:v>42.7</c:v>
                      </c:pt>
                      <c:pt idx="486">
                        <c:v>43.6</c:v>
                      </c:pt>
                      <c:pt idx="487">
                        <c:v>44.5</c:v>
                      </c:pt>
                      <c:pt idx="488">
                        <c:v>45.5</c:v>
                      </c:pt>
                      <c:pt idx="489">
                        <c:v>46.5</c:v>
                      </c:pt>
                      <c:pt idx="490">
                        <c:v>47.6</c:v>
                      </c:pt>
                      <c:pt idx="491">
                        <c:v>48.7</c:v>
                      </c:pt>
                      <c:pt idx="492">
                        <c:v>49.9</c:v>
                      </c:pt>
                      <c:pt idx="493">
                        <c:v>51.2</c:v>
                      </c:pt>
                      <c:pt idx="494">
                        <c:v>52.5</c:v>
                      </c:pt>
                      <c:pt idx="495">
                        <c:v>53.9</c:v>
                      </c:pt>
                      <c:pt idx="496">
                        <c:v>55.3</c:v>
                      </c:pt>
                      <c:pt idx="497">
                        <c:v>56.9</c:v>
                      </c:pt>
                      <c:pt idx="498">
                        <c:v>58.5</c:v>
                      </c:pt>
                      <c:pt idx="499">
                        <c:v>60.3</c:v>
                      </c:pt>
                      <c:pt idx="500">
                        <c:v>62.1</c:v>
                      </c:pt>
                      <c:pt idx="501">
                        <c:v>64</c:v>
                      </c:pt>
                      <c:pt idx="502">
                        <c:v>66.099999999999994</c:v>
                      </c:pt>
                      <c:pt idx="503">
                        <c:v>68.400000000000006</c:v>
                      </c:pt>
                      <c:pt idx="504">
                        <c:v>70.8</c:v>
                      </c:pt>
                      <c:pt idx="505">
                        <c:v>73.400000000000006</c:v>
                      </c:pt>
                      <c:pt idx="506">
                        <c:v>76.099999999999994</c:v>
                      </c:pt>
                      <c:pt idx="507">
                        <c:v>78.900000000000006</c:v>
                      </c:pt>
                      <c:pt idx="508">
                        <c:v>82.1</c:v>
                      </c:pt>
                      <c:pt idx="509">
                        <c:v>85.6</c:v>
                      </c:pt>
                      <c:pt idx="510">
                        <c:v>89.5</c:v>
                      </c:pt>
                      <c:pt idx="511">
                        <c:v>93.2</c:v>
                      </c:pt>
                      <c:pt idx="512">
                        <c:v>97.2</c:v>
                      </c:pt>
                      <c:pt idx="513">
                        <c:v>101.7</c:v>
                      </c:pt>
                      <c:pt idx="514">
                        <c:v>106.8</c:v>
                      </c:pt>
                      <c:pt idx="515">
                        <c:v>112.5</c:v>
                      </c:pt>
                      <c:pt idx="516">
                        <c:v>117.9</c:v>
                      </c:pt>
                      <c:pt idx="517">
                        <c:v>123.2</c:v>
                      </c:pt>
                      <c:pt idx="518">
                        <c:v>129.30000000000001</c:v>
                      </c:pt>
                      <c:pt idx="519">
                        <c:v>136.19999999999999</c:v>
                      </c:pt>
                      <c:pt idx="520">
                        <c:v>144.1</c:v>
                      </c:pt>
                      <c:pt idx="521">
                        <c:v>151.6</c:v>
                      </c:pt>
                      <c:pt idx="522">
                        <c:v>157.80000000000001</c:v>
                      </c:pt>
                      <c:pt idx="523">
                        <c:v>165</c:v>
                      </c:pt>
                      <c:pt idx="524">
                        <c:v>173.3</c:v>
                      </c:pt>
                      <c:pt idx="525">
                        <c:v>182.7</c:v>
                      </c:pt>
                      <c:pt idx="526">
                        <c:v>192.2</c:v>
                      </c:pt>
                      <c:pt idx="527">
                        <c:v>198.4</c:v>
                      </c:pt>
                      <c:pt idx="528">
                        <c:v>205.1</c:v>
                      </c:pt>
                      <c:pt idx="529">
                        <c:v>213</c:v>
                      </c:pt>
                      <c:pt idx="530">
                        <c:v>221.7</c:v>
                      </c:pt>
                      <c:pt idx="531">
                        <c:v>230.7</c:v>
                      </c:pt>
                      <c:pt idx="532">
                        <c:v>236.2</c:v>
                      </c:pt>
                      <c:pt idx="533">
                        <c:v>240.6</c:v>
                      </c:pt>
                      <c:pt idx="534">
                        <c:v>245.8</c:v>
                      </c:pt>
                      <c:pt idx="535">
                        <c:v>251.4</c:v>
                      </c:pt>
                      <c:pt idx="536">
                        <c:v>257</c:v>
                      </c:pt>
                      <c:pt idx="537">
                        <c:v>261</c:v>
                      </c:pt>
                      <c:pt idx="538">
                        <c:v>263</c:v>
                      </c:pt>
                      <c:pt idx="539">
                        <c:v>265.3</c:v>
                      </c:pt>
                      <c:pt idx="540">
                        <c:v>267.7</c:v>
                      </c:pt>
                      <c:pt idx="541">
                        <c:v>269.89999999999998</c:v>
                      </c:pt>
                      <c:pt idx="542">
                        <c:v>271.7</c:v>
                      </c:pt>
                      <c:pt idx="543">
                        <c:v>272.7</c:v>
                      </c:pt>
                      <c:pt idx="544">
                        <c:v>273.60000000000002</c:v>
                      </c:pt>
                      <c:pt idx="545">
                        <c:v>274.39999999999998</c:v>
                      </c:pt>
                      <c:pt idx="546">
                        <c:v>275.2</c:v>
                      </c:pt>
                      <c:pt idx="547">
                        <c:v>275.8</c:v>
                      </c:pt>
                      <c:pt idx="548">
                        <c:v>276.3</c:v>
                      </c:pt>
                      <c:pt idx="549">
                        <c:v>276.7</c:v>
                      </c:pt>
                      <c:pt idx="550">
                        <c:v>277.10000000000002</c:v>
                      </c:pt>
                      <c:pt idx="551">
                        <c:v>277.39999999999998</c:v>
                      </c:pt>
                      <c:pt idx="552">
                        <c:v>277.7</c:v>
                      </c:pt>
                      <c:pt idx="553">
                        <c:v>278</c:v>
                      </c:pt>
                      <c:pt idx="554">
                        <c:v>278.2</c:v>
                      </c:pt>
                      <c:pt idx="555">
                        <c:v>278.5</c:v>
                      </c:pt>
                      <c:pt idx="556">
                        <c:v>278.7</c:v>
                      </c:pt>
                      <c:pt idx="557">
                        <c:v>278.8</c:v>
                      </c:pt>
                      <c:pt idx="558">
                        <c:v>279</c:v>
                      </c:pt>
                      <c:pt idx="559">
                        <c:v>279.10000000000002</c:v>
                      </c:pt>
                      <c:pt idx="560">
                        <c:v>279.3</c:v>
                      </c:pt>
                      <c:pt idx="561">
                        <c:v>279.39999999999998</c:v>
                      </c:pt>
                      <c:pt idx="562">
                        <c:v>279.5</c:v>
                      </c:pt>
                      <c:pt idx="563">
                        <c:v>279.60000000000002</c:v>
                      </c:pt>
                      <c:pt idx="564">
                        <c:v>279.7</c:v>
                      </c:pt>
                      <c:pt idx="565">
                        <c:v>279.8</c:v>
                      </c:pt>
                      <c:pt idx="566">
                        <c:v>279.89999999999998</c:v>
                      </c:pt>
                      <c:pt idx="567">
                        <c:v>279.89999999999998</c:v>
                      </c:pt>
                      <c:pt idx="568">
                        <c:v>280</c:v>
                      </c:pt>
                      <c:pt idx="569">
                        <c:v>280.10000000000002</c:v>
                      </c:pt>
                      <c:pt idx="570">
                        <c:v>280.2</c:v>
                      </c:pt>
                      <c:pt idx="571">
                        <c:v>280.2</c:v>
                      </c:pt>
                      <c:pt idx="572">
                        <c:v>280.3</c:v>
                      </c:pt>
                      <c:pt idx="573">
                        <c:v>280.3</c:v>
                      </c:pt>
                      <c:pt idx="574">
                        <c:v>280.39999999999998</c:v>
                      </c:pt>
                      <c:pt idx="575">
                        <c:v>280.39999999999998</c:v>
                      </c:pt>
                      <c:pt idx="576">
                        <c:v>280.39999999999998</c:v>
                      </c:pt>
                      <c:pt idx="577">
                        <c:v>280.5</c:v>
                      </c:pt>
                      <c:pt idx="578">
                        <c:v>280.5</c:v>
                      </c:pt>
                      <c:pt idx="579">
                        <c:v>280.5</c:v>
                      </c:pt>
                      <c:pt idx="580">
                        <c:v>280.5</c:v>
                      </c:pt>
                      <c:pt idx="581">
                        <c:v>280.60000000000002</c:v>
                      </c:pt>
                      <c:pt idx="582">
                        <c:v>280.60000000000002</c:v>
                      </c:pt>
                      <c:pt idx="583">
                        <c:v>280.60000000000002</c:v>
                      </c:pt>
                      <c:pt idx="584">
                        <c:v>280.60000000000002</c:v>
                      </c:pt>
                      <c:pt idx="585">
                        <c:v>280.60000000000002</c:v>
                      </c:pt>
                      <c:pt idx="586">
                        <c:v>280.7</c:v>
                      </c:pt>
                      <c:pt idx="587">
                        <c:v>280.7</c:v>
                      </c:pt>
                      <c:pt idx="588">
                        <c:v>280.7</c:v>
                      </c:pt>
                      <c:pt idx="589">
                        <c:v>280.7</c:v>
                      </c:pt>
                      <c:pt idx="590">
                        <c:v>280.8</c:v>
                      </c:pt>
                      <c:pt idx="591">
                        <c:v>280.8</c:v>
                      </c:pt>
                      <c:pt idx="592">
                        <c:v>280.8</c:v>
                      </c:pt>
                      <c:pt idx="593">
                        <c:v>280.8</c:v>
                      </c:pt>
                      <c:pt idx="594">
                        <c:v>280.8</c:v>
                      </c:pt>
                      <c:pt idx="595">
                        <c:v>280.8</c:v>
                      </c:pt>
                      <c:pt idx="596">
                        <c:v>280.8</c:v>
                      </c:pt>
                      <c:pt idx="597">
                        <c:v>280.8</c:v>
                      </c:pt>
                      <c:pt idx="598">
                        <c:v>280.8</c:v>
                      </c:pt>
                      <c:pt idx="599">
                        <c:v>280.8</c:v>
                      </c:pt>
                      <c:pt idx="600">
                        <c:v>280.8</c:v>
                      </c:pt>
                      <c:pt idx="601">
                        <c:v>280.8</c:v>
                      </c:pt>
                      <c:pt idx="602">
                        <c:v>280.7</c:v>
                      </c:pt>
                      <c:pt idx="603">
                        <c:v>280.7</c:v>
                      </c:pt>
                      <c:pt idx="604">
                        <c:v>280.7</c:v>
                      </c:pt>
                      <c:pt idx="605">
                        <c:v>280.7</c:v>
                      </c:pt>
                      <c:pt idx="606">
                        <c:v>280.7</c:v>
                      </c:pt>
                      <c:pt idx="607">
                        <c:v>280.60000000000002</c:v>
                      </c:pt>
                      <c:pt idx="608">
                        <c:v>280.60000000000002</c:v>
                      </c:pt>
                      <c:pt idx="609">
                        <c:v>280.60000000000002</c:v>
                      </c:pt>
                      <c:pt idx="610">
                        <c:v>280.5</c:v>
                      </c:pt>
                      <c:pt idx="611">
                        <c:v>280.5</c:v>
                      </c:pt>
                      <c:pt idx="612">
                        <c:v>280.39999999999998</c:v>
                      </c:pt>
                      <c:pt idx="613">
                        <c:v>280.39999999999998</c:v>
                      </c:pt>
                      <c:pt idx="614">
                        <c:v>280.3</c:v>
                      </c:pt>
                      <c:pt idx="615">
                        <c:v>280.2</c:v>
                      </c:pt>
                      <c:pt idx="616">
                        <c:v>280.10000000000002</c:v>
                      </c:pt>
                      <c:pt idx="617">
                        <c:v>280</c:v>
                      </c:pt>
                      <c:pt idx="618">
                        <c:v>279.8</c:v>
                      </c:pt>
                      <c:pt idx="619">
                        <c:v>279.7</c:v>
                      </c:pt>
                      <c:pt idx="620">
                        <c:v>279.5</c:v>
                      </c:pt>
                      <c:pt idx="621">
                        <c:v>279.3</c:v>
                      </c:pt>
                      <c:pt idx="622">
                        <c:v>279.10000000000002</c:v>
                      </c:pt>
                      <c:pt idx="623">
                        <c:v>278.8</c:v>
                      </c:pt>
                      <c:pt idx="624">
                        <c:v>278.60000000000002</c:v>
                      </c:pt>
                      <c:pt idx="625">
                        <c:v>278.3</c:v>
                      </c:pt>
                      <c:pt idx="626">
                        <c:v>278</c:v>
                      </c:pt>
                      <c:pt idx="627">
                        <c:v>277.60000000000002</c:v>
                      </c:pt>
                      <c:pt idx="628">
                        <c:v>277.2</c:v>
                      </c:pt>
                      <c:pt idx="629">
                        <c:v>276.7</c:v>
                      </c:pt>
                      <c:pt idx="630">
                        <c:v>276.2</c:v>
                      </c:pt>
                      <c:pt idx="631">
                        <c:v>275.7</c:v>
                      </c:pt>
                      <c:pt idx="632">
                        <c:v>275</c:v>
                      </c:pt>
                      <c:pt idx="633">
                        <c:v>274</c:v>
                      </c:pt>
                      <c:pt idx="634">
                        <c:v>272.89999999999998</c:v>
                      </c:pt>
                      <c:pt idx="635">
                        <c:v>271.7</c:v>
                      </c:pt>
                      <c:pt idx="636">
                        <c:v>270.5</c:v>
                      </c:pt>
                      <c:pt idx="637">
                        <c:v>269.10000000000002</c:v>
                      </c:pt>
                      <c:pt idx="638">
                        <c:v>266.39999999999998</c:v>
                      </c:pt>
                      <c:pt idx="639">
                        <c:v>263.2</c:v>
                      </c:pt>
                      <c:pt idx="640">
                        <c:v>259.89999999999998</c:v>
                      </c:pt>
                      <c:pt idx="641">
                        <c:v>256.89999999999998</c:v>
                      </c:pt>
                      <c:pt idx="642">
                        <c:v>254.1</c:v>
                      </c:pt>
                      <c:pt idx="643">
                        <c:v>248.9</c:v>
                      </c:pt>
                      <c:pt idx="644">
                        <c:v>242.3</c:v>
                      </c:pt>
                      <c:pt idx="645">
                        <c:v>235.9</c:v>
                      </c:pt>
                      <c:pt idx="646">
                        <c:v>230</c:v>
                      </c:pt>
                      <c:pt idx="647">
                        <c:v>224.9</c:v>
                      </c:pt>
                      <c:pt idx="648">
                        <c:v>218.7</c:v>
                      </c:pt>
                      <c:pt idx="649">
                        <c:v>209.8</c:v>
                      </c:pt>
                      <c:pt idx="650">
                        <c:v>201.4</c:v>
                      </c:pt>
                      <c:pt idx="651">
                        <c:v>193.9</c:v>
                      </c:pt>
                      <c:pt idx="652">
                        <c:v>187.4</c:v>
                      </c:pt>
                      <c:pt idx="653">
                        <c:v>181.3</c:v>
                      </c:pt>
                      <c:pt idx="654">
                        <c:v>172.9</c:v>
                      </c:pt>
                      <c:pt idx="655">
                        <c:v>164.8</c:v>
                      </c:pt>
                      <c:pt idx="656">
                        <c:v>157.6</c:v>
                      </c:pt>
                      <c:pt idx="657">
                        <c:v>151.30000000000001</c:v>
                      </c:pt>
                      <c:pt idx="658">
                        <c:v>145.69999999999999</c:v>
                      </c:pt>
                      <c:pt idx="659">
                        <c:v>139.4</c:v>
                      </c:pt>
                      <c:pt idx="660">
                        <c:v>132.9</c:v>
                      </c:pt>
                      <c:pt idx="661">
                        <c:v>127.1</c:v>
                      </c:pt>
                      <c:pt idx="662">
                        <c:v>122</c:v>
                      </c:pt>
                      <c:pt idx="663">
                        <c:v>117.5</c:v>
                      </c:pt>
                      <c:pt idx="664">
                        <c:v>113</c:v>
                      </c:pt>
                      <c:pt idx="665">
                        <c:v>108.4</c:v>
                      </c:pt>
                      <c:pt idx="666">
                        <c:v>104.3</c:v>
                      </c:pt>
                      <c:pt idx="667">
                        <c:v>100.5</c:v>
                      </c:pt>
                      <c:pt idx="668">
                        <c:v>97.1</c:v>
                      </c:pt>
                      <c:pt idx="669">
                        <c:v>93.9</c:v>
                      </c:pt>
                      <c:pt idx="670">
                        <c:v>90.8</c:v>
                      </c:pt>
                      <c:pt idx="671">
                        <c:v>87.8</c:v>
                      </c:pt>
                      <c:pt idx="672">
                        <c:v>85.1</c:v>
                      </c:pt>
                      <c:pt idx="673">
                        <c:v>82.6</c:v>
                      </c:pt>
                      <c:pt idx="674">
                        <c:v>80.3</c:v>
                      </c:pt>
                      <c:pt idx="675">
                        <c:v>78</c:v>
                      </c:pt>
                      <c:pt idx="676">
                        <c:v>75.900000000000006</c:v>
                      </c:pt>
                      <c:pt idx="677">
                        <c:v>73.900000000000006</c:v>
                      </c:pt>
                      <c:pt idx="678">
                        <c:v>72</c:v>
                      </c:pt>
                      <c:pt idx="679">
                        <c:v>70.3</c:v>
                      </c:pt>
                      <c:pt idx="680">
                        <c:v>68.599999999999994</c:v>
                      </c:pt>
                      <c:pt idx="681">
                        <c:v>67</c:v>
                      </c:pt>
                      <c:pt idx="682">
                        <c:v>65.5</c:v>
                      </c:pt>
                      <c:pt idx="683">
                        <c:v>64.099999999999994</c:v>
                      </c:pt>
                      <c:pt idx="684">
                        <c:v>62.7</c:v>
                      </c:pt>
                      <c:pt idx="685">
                        <c:v>61.4</c:v>
                      </c:pt>
                      <c:pt idx="686">
                        <c:v>60.2</c:v>
                      </c:pt>
                      <c:pt idx="687">
                        <c:v>59.1</c:v>
                      </c:pt>
                      <c:pt idx="688">
                        <c:v>57.9</c:v>
                      </c:pt>
                      <c:pt idx="689">
                        <c:v>56.9</c:v>
                      </c:pt>
                      <c:pt idx="690">
                        <c:v>55.8</c:v>
                      </c:pt>
                      <c:pt idx="691">
                        <c:v>54.9</c:v>
                      </c:pt>
                      <c:pt idx="692">
                        <c:v>53.9</c:v>
                      </c:pt>
                      <c:pt idx="693">
                        <c:v>53</c:v>
                      </c:pt>
                      <c:pt idx="694">
                        <c:v>52.1</c:v>
                      </c:pt>
                      <c:pt idx="695">
                        <c:v>51.3</c:v>
                      </c:pt>
                      <c:pt idx="696">
                        <c:v>50.5</c:v>
                      </c:pt>
                      <c:pt idx="697">
                        <c:v>49.7</c:v>
                      </c:pt>
                      <c:pt idx="698">
                        <c:v>48.9</c:v>
                      </c:pt>
                      <c:pt idx="699">
                        <c:v>48.2</c:v>
                      </c:pt>
                      <c:pt idx="700">
                        <c:v>47.5</c:v>
                      </c:pt>
                      <c:pt idx="701">
                        <c:v>46.8</c:v>
                      </c:pt>
                      <c:pt idx="702">
                        <c:v>46.1</c:v>
                      </c:pt>
                      <c:pt idx="703">
                        <c:v>45.5</c:v>
                      </c:pt>
                      <c:pt idx="704">
                        <c:v>44.8</c:v>
                      </c:pt>
                      <c:pt idx="705">
                        <c:v>44.2</c:v>
                      </c:pt>
                      <c:pt idx="706">
                        <c:v>43.6</c:v>
                      </c:pt>
                      <c:pt idx="707">
                        <c:v>43.1</c:v>
                      </c:pt>
                      <c:pt idx="708">
                        <c:v>42.5</c:v>
                      </c:pt>
                      <c:pt idx="709">
                        <c:v>42</c:v>
                      </c:pt>
                      <c:pt idx="710">
                        <c:v>41.5</c:v>
                      </c:pt>
                      <c:pt idx="711">
                        <c:v>40.9</c:v>
                      </c:pt>
                      <c:pt idx="712">
                        <c:v>40.5</c:v>
                      </c:pt>
                      <c:pt idx="713">
                        <c:v>40</c:v>
                      </c:pt>
                      <c:pt idx="714">
                        <c:v>39.5</c:v>
                      </c:pt>
                      <c:pt idx="715">
                        <c:v>39.1</c:v>
                      </c:pt>
                      <c:pt idx="716">
                        <c:v>38.6</c:v>
                      </c:pt>
                      <c:pt idx="717">
                        <c:v>38.200000000000003</c:v>
                      </c:pt>
                      <c:pt idx="718">
                        <c:v>37.799999999999997</c:v>
                      </c:pt>
                      <c:pt idx="719">
                        <c:v>37.4</c:v>
                      </c:pt>
                      <c:pt idx="720">
                        <c:v>37</c:v>
                      </c:pt>
                      <c:pt idx="721">
                        <c:v>36.6</c:v>
                      </c:pt>
                      <c:pt idx="722">
                        <c:v>36.200000000000003</c:v>
                      </c:pt>
                      <c:pt idx="723">
                        <c:v>35.9</c:v>
                      </c:pt>
                      <c:pt idx="724">
                        <c:v>35.5</c:v>
                      </c:pt>
                      <c:pt idx="725">
                        <c:v>35.200000000000003</c:v>
                      </c:pt>
                      <c:pt idx="726">
                        <c:v>34.799999999999997</c:v>
                      </c:pt>
                      <c:pt idx="727">
                        <c:v>34.5</c:v>
                      </c:pt>
                      <c:pt idx="728">
                        <c:v>34.200000000000003</c:v>
                      </c:pt>
                      <c:pt idx="729">
                        <c:v>33.799999999999997</c:v>
                      </c:pt>
                      <c:pt idx="730">
                        <c:v>33.5</c:v>
                      </c:pt>
                      <c:pt idx="731">
                        <c:v>33.200000000000003</c:v>
                      </c:pt>
                      <c:pt idx="732">
                        <c:v>33</c:v>
                      </c:pt>
                      <c:pt idx="733">
                        <c:v>32.700000000000003</c:v>
                      </c:pt>
                      <c:pt idx="734">
                        <c:v>32.4</c:v>
                      </c:pt>
                      <c:pt idx="735">
                        <c:v>32.1</c:v>
                      </c:pt>
                      <c:pt idx="736">
                        <c:v>31.9</c:v>
                      </c:pt>
                      <c:pt idx="737">
                        <c:v>31.6</c:v>
                      </c:pt>
                      <c:pt idx="738">
                        <c:v>31.3</c:v>
                      </c:pt>
                      <c:pt idx="739">
                        <c:v>31.1</c:v>
                      </c:pt>
                      <c:pt idx="740">
                        <c:v>30.9</c:v>
                      </c:pt>
                      <c:pt idx="741">
                        <c:v>30.6</c:v>
                      </c:pt>
                      <c:pt idx="742">
                        <c:v>30.4</c:v>
                      </c:pt>
                      <c:pt idx="743">
                        <c:v>30.2</c:v>
                      </c:pt>
                      <c:pt idx="744">
                        <c:v>29.9</c:v>
                      </c:pt>
                      <c:pt idx="745">
                        <c:v>29.7</c:v>
                      </c:pt>
                      <c:pt idx="746">
                        <c:v>29.5</c:v>
                      </c:pt>
                      <c:pt idx="747">
                        <c:v>29.3</c:v>
                      </c:pt>
                      <c:pt idx="748">
                        <c:v>29.1</c:v>
                      </c:pt>
                      <c:pt idx="749">
                        <c:v>28.9</c:v>
                      </c:pt>
                      <c:pt idx="750">
                        <c:v>28.7</c:v>
                      </c:pt>
                      <c:pt idx="751">
                        <c:v>28.5</c:v>
                      </c:pt>
                      <c:pt idx="752">
                        <c:v>28.4</c:v>
                      </c:pt>
                      <c:pt idx="753">
                        <c:v>28.2</c:v>
                      </c:pt>
                      <c:pt idx="754">
                        <c:v>28</c:v>
                      </c:pt>
                      <c:pt idx="755">
                        <c:v>27.8</c:v>
                      </c:pt>
                      <c:pt idx="756">
                        <c:v>27.7</c:v>
                      </c:pt>
                      <c:pt idx="757">
                        <c:v>27.5</c:v>
                      </c:pt>
                      <c:pt idx="758">
                        <c:v>27.3</c:v>
                      </c:pt>
                      <c:pt idx="759">
                        <c:v>27.2</c:v>
                      </c:pt>
                      <c:pt idx="760">
                        <c:v>27</c:v>
                      </c:pt>
                      <c:pt idx="761">
                        <c:v>26.9</c:v>
                      </c:pt>
                      <c:pt idx="762">
                        <c:v>26.7</c:v>
                      </c:pt>
                      <c:pt idx="763">
                        <c:v>26.6</c:v>
                      </c:pt>
                      <c:pt idx="764">
                        <c:v>26.4</c:v>
                      </c:pt>
                      <c:pt idx="765">
                        <c:v>26.3</c:v>
                      </c:pt>
                      <c:pt idx="766">
                        <c:v>26.1</c:v>
                      </c:pt>
                      <c:pt idx="767">
                        <c:v>26</c:v>
                      </c:pt>
                      <c:pt idx="768">
                        <c:v>25.9</c:v>
                      </c:pt>
                      <c:pt idx="769">
                        <c:v>25.8</c:v>
                      </c:pt>
                      <c:pt idx="770">
                        <c:v>25.6</c:v>
                      </c:pt>
                      <c:pt idx="771">
                        <c:v>25.5</c:v>
                      </c:pt>
                      <c:pt idx="772">
                        <c:v>25.4</c:v>
                      </c:pt>
                      <c:pt idx="773">
                        <c:v>25.3</c:v>
                      </c:pt>
                      <c:pt idx="774">
                        <c:v>25.1</c:v>
                      </c:pt>
                      <c:pt idx="775">
                        <c:v>25</c:v>
                      </c:pt>
                      <c:pt idx="776">
                        <c:v>24.9</c:v>
                      </c:pt>
                      <c:pt idx="777">
                        <c:v>24.8</c:v>
                      </c:pt>
                      <c:pt idx="778">
                        <c:v>24.7</c:v>
                      </c:pt>
                      <c:pt idx="779">
                        <c:v>24.6</c:v>
                      </c:pt>
                      <c:pt idx="780">
                        <c:v>24.5</c:v>
                      </c:pt>
                      <c:pt idx="781">
                        <c:v>24.4</c:v>
                      </c:pt>
                      <c:pt idx="782">
                        <c:v>24.3</c:v>
                      </c:pt>
                      <c:pt idx="783">
                        <c:v>24.2</c:v>
                      </c:pt>
                      <c:pt idx="784">
                        <c:v>24.1</c:v>
                      </c:pt>
                      <c:pt idx="785">
                        <c:v>24</c:v>
                      </c:pt>
                      <c:pt idx="786">
                        <c:v>23.9</c:v>
                      </c:pt>
                      <c:pt idx="787">
                        <c:v>23.8</c:v>
                      </c:pt>
                      <c:pt idx="788">
                        <c:v>23.7</c:v>
                      </c:pt>
                      <c:pt idx="789">
                        <c:v>23.6</c:v>
                      </c:pt>
                      <c:pt idx="790">
                        <c:v>23.6</c:v>
                      </c:pt>
                      <c:pt idx="791">
                        <c:v>23.5</c:v>
                      </c:pt>
                      <c:pt idx="792">
                        <c:v>23.4</c:v>
                      </c:pt>
                      <c:pt idx="793">
                        <c:v>23.3</c:v>
                      </c:pt>
                      <c:pt idx="794">
                        <c:v>23.2</c:v>
                      </c:pt>
                      <c:pt idx="795">
                        <c:v>23.2</c:v>
                      </c:pt>
                      <c:pt idx="796">
                        <c:v>23.1</c:v>
                      </c:pt>
                      <c:pt idx="797">
                        <c:v>23</c:v>
                      </c:pt>
                      <c:pt idx="798">
                        <c:v>22.9</c:v>
                      </c:pt>
                      <c:pt idx="799">
                        <c:v>22.9</c:v>
                      </c:pt>
                      <c:pt idx="800">
                        <c:v>22.8</c:v>
                      </c:pt>
                      <c:pt idx="801">
                        <c:v>22.7</c:v>
                      </c:pt>
                      <c:pt idx="802">
                        <c:v>22.7</c:v>
                      </c:pt>
                      <c:pt idx="803">
                        <c:v>22.6</c:v>
                      </c:pt>
                      <c:pt idx="804">
                        <c:v>22.5</c:v>
                      </c:pt>
                      <c:pt idx="805">
                        <c:v>22.5</c:v>
                      </c:pt>
                      <c:pt idx="806">
                        <c:v>22.4</c:v>
                      </c:pt>
                      <c:pt idx="807">
                        <c:v>22.4</c:v>
                      </c:pt>
                      <c:pt idx="808">
                        <c:v>22.3</c:v>
                      </c:pt>
                      <c:pt idx="809">
                        <c:v>22.2</c:v>
                      </c:pt>
                      <c:pt idx="810">
                        <c:v>22.2</c:v>
                      </c:pt>
                      <c:pt idx="811">
                        <c:v>22.1</c:v>
                      </c:pt>
                      <c:pt idx="812">
                        <c:v>22.1</c:v>
                      </c:pt>
                      <c:pt idx="813">
                        <c:v>22</c:v>
                      </c:pt>
                      <c:pt idx="814">
                        <c:v>22</c:v>
                      </c:pt>
                      <c:pt idx="815">
                        <c:v>21.9</c:v>
                      </c:pt>
                      <c:pt idx="816">
                        <c:v>21.9</c:v>
                      </c:pt>
                      <c:pt idx="817">
                        <c:v>21.8</c:v>
                      </c:pt>
                      <c:pt idx="818">
                        <c:v>21.8</c:v>
                      </c:pt>
                      <c:pt idx="819">
                        <c:v>21.7</c:v>
                      </c:pt>
                      <c:pt idx="820">
                        <c:v>21.7</c:v>
                      </c:pt>
                      <c:pt idx="821">
                        <c:v>21.6</c:v>
                      </c:pt>
                      <c:pt idx="822">
                        <c:v>21.6</c:v>
                      </c:pt>
                      <c:pt idx="823">
                        <c:v>21.5</c:v>
                      </c:pt>
                      <c:pt idx="824">
                        <c:v>21.5</c:v>
                      </c:pt>
                      <c:pt idx="825">
                        <c:v>21.5</c:v>
                      </c:pt>
                      <c:pt idx="826">
                        <c:v>21.4</c:v>
                      </c:pt>
                      <c:pt idx="827">
                        <c:v>21.4</c:v>
                      </c:pt>
                      <c:pt idx="828">
                        <c:v>21.3</c:v>
                      </c:pt>
                      <c:pt idx="829">
                        <c:v>21.3</c:v>
                      </c:pt>
                      <c:pt idx="830">
                        <c:v>21.3</c:v>
                      </c:pt>
                      <c:pt idx="831">
                        <c:v>21.2</c:v>
                      </c:pt>
                      <c:pt idx="832">
                        <c:v>21.2</c:v>
                      </c:pt>
                      <c:pt idx="833">
                        <c:v>21.2</c:v>
                      </c:pt>
                      <c:pt idx="834">
                        <c:v>21.1</c:v>
                      </c:pt>
                      <c:pt idx="835">
                        <c:v>21.1</c:v>
                      </c:pt>
                      <c:pt idx="836">
                        <c:v>21.1</c:v>
                      </c:pt>
                      <c:pt idx="837">
                        <c:v>21</c:v>
                      </c:pt>
                      <c:pt idx="838">
                        <c:v>21</c:v>
                      </c:pt>
                      <c:pt idx="839">
                        <c:v>21</c:v>
                      </c:pt>
                      <c:pt idx="840">
                        <c:v>20.9</c:v>
                      </c:pt>
                      <c:pt idx="841">
                        <c:v>20.9</c:v>
                      </c:pt>
                      <c:pt idx="842">
                        <c:v>20.9</c:v>
                      </c:pt>
                      <c:pt idx="843">
                        <c:v>20.8</c:v>
                      </c:pt>
                      <c:pt idx="844">
                        <c:v>20.8</c:v>
                      </c:pt>
                      <c:pt idx="845">
                        <c:v>20.8</c:v>
                      </c:pt>
                      <c:pt idx="846">
                        <c:v>20.8</c:v>
                      </c:pt>
                      <c:pt idx="847">
                        <c:v>20.7</c:v>
                      </c:pt>
                      <c:pt idx="848">
                        <c:v>20.7</c:v>
                      </c:pt>
                      <c:pt idx="849">
                        <c:v>20.7</c:v>
                      </c:pt>
                      <c:pt idx="850">
                        <c:v>20.7</c:v>
                      </c:pt>
                      <c:pt idx="851">
                        <c:v>20.7</c:v>
                      </c:pt>
                      <c:pt idx="852">
                        <c:v>20.6</c:v>
                      </c:pt>
                      <c:pt idx="853">
                        <c:v>20.6</c:v>
                      </c:pt>
                      <c:pt idx="854">
                        <c:v>20.6</c:v>
                      </c:pt>
                      <c:pt idx="855">
                        <c:v>20.6</c:v>
                      </c:pt>
                      <c:pt idx="856">
                        <c:v>20.6</c:v>
                      </c:pt>
                      <c:pt idx="857">
                        <c:v>20.5</c:v>
                      </c:pt>
                      <c:pt idx="858">
                        <c:v>20.5</c:v>
                      </c:pt>
                      <c:pt idx="859">
                        <c:v>20.5</c:v>
                      </c:pt>
                      <c:pt idx="860">
                        <c:v>20.5</c:v>
                      </c:pt>
                      <c:pt idx="861">
                        <c:v>20.5</c:v>
                      </c:pt>
                      <c:pt idx="862">
                        <c:v>20.399999999999999</c:v>
                      </c:pt>
                      <c:pt idx="863">
                        <c:v>20.399999999999999</c:v>
                      </c:pt>
                      <c:pt idx="864">
                        <c:v>20.399999999999999</c:v>
                      </c:pt>
                      <c:pt idx="865">
                        <c:v>20.399999999999999</c:v>
                      </c:pt>
                      <c:pt idx="866">
                        <c:v>20.399999999999999</c:v>
                      </c:pt>
                      <c:pt idx="867">
                        <c:v>20.399999999999999</c:v>
                      </c:pt>
                      <c:pt idx="868">
                        <c:v>20.399999999999999</c:v>
                      </c:pt>
                      <c:pt idx="869">
                        <c:v>20.399999999999999</c:v>
                      </c:pt>
                      <c:pt idx="870">
                        <c:v>20.3</c:v>
                      </c:pt>
                      <c:pt idx="871">
                        <c:v>20.3</c:v>
                      </c:pt>
                      <c:pt idx="872">
                        <c:v>20.3</c:v>
                      </c:pt>
                      <c:pt idx="873">
                        <c:v>20.3</c:v>
                      </c:pt>
                      <c:pt idx="874">
                        <c:v>20.3</c:v>
                      </c:pt>
                      <c:pt idx="875">
                        <c:v>20.3</c:v>
                      </c:pt>
                      <c:pt idx="876">
                        <c:v>20.3</c:v>
                      </c:pt>
                      <c:pt idx="877">
                        <c:v>20.3</c:v>
                      </c:pt>
                      <c:pt idx="878">
                        <c:v>20.3</c:v>
                      </c:pt>
                      <c:pt idx="879">
                        <c:v>20.3</c:v>
                      </c:pt>
                      <c:pt idx="880">
                        <c:v>20.2</c:v>
                      </c:pt>
                      <c:pt idx="881">
                        <c:v>20.2</c:v>
                      </c:pt>
                      <c:pt idx="882">
                        <c:v>20.2</c:v>
                      </c:pt>
                      <c:pt idx="883">
                        <c:v>20.2</c:v>
                      </c:pt>
                      <c:pt idx="884">
                        <c:v>20.2</c:v>
                      </c:pt>
                      <c:pt idx="885">
                        <c:v>20.2</c:v>
                      </c:pt>
                      <c:pt idx="886">
                        <c:v>20.2</c:v>
                      </c:pt>
                      <c:pt idx="887">
                        <c:v>20.2</c:v>
                      </c:pt>
                      <c:pt idx="888">
                        <c:v>20.2</c:v>
                      </c:pt>
                      <c:pt idx="889">
                        <c:v>20.2</c:v>
                      </c:pt>
                      <c:pt idx="890">
                        <c:v>20.2</c:v>
                      </c:pt>
                      <c:pt idx="891">
                        <c:v>20.2</c:v>
                      </c:pt>
                      <c:pt idx="892">
                        <c:v>20.2</c:v>
                      </c:pt>
                      <c:pt idx="893">
                        <c:v>20.2</c:v>
                      </c:pt>
                      <c:pt idx="894">
                        <c:v>20.2</c:v>
                      </c:pt>
                      <c:pt idx="895">
                        <c:v>20.2</c:v>
                      </c:pt>
                      <c:pt idx="896">
                        <c:v>20.2</c:v>
                      </c:pt>
                      <c:pt idx="897">
                        <c:v>20.2</c:v>
                      </c:pt>
                      <c:pt idx="898">
                        <c:v>20.2</c:v>
                      </c:pt>
                      <c:pt idx="899">
                        <c:v>20.2</c:v>
                      </c:pt>
                      <c:pt idx="900">
                        <c:v>20.2</c:v>
                      </c:pt>
                      <c:pt idx="901">
                        <c:v>20.2</c:v>
                      </c:pt>
                      <c:pt idx="902">
                        <c:v>20.2</c:v>
                      </c:pt>
                      <c:pt idx="903">
                        <c:v>20.2</c:v>
                      </c:pt>
                      <c:pt idx="904">
                        <c:v>20.2</c:v>
                      </c:pt>
                      <c:pt idx="905">
                        <c:v>20.2</c:v>
                      </c:pt>
                      <c:pt idx="906">
                        <c:v>20.2</c:v>
                      </c:pt>
                      <c:pt idx="907">
                        <c:v>20.2</c:v>
                      </c:pt>
                      <c:pt idx="908">
                        <c:v>20.2</c:v>
                      </c:pt>
                      <c:pt idx="909">
                        <c:v>20.2</c:v>
                      </c:pt>
                      <c:pt idx="910">
                        <c:v>20.2</c:v>
                      </c:pt>
                      <c:pt idx="911">
                        <c:v>20.2</c:v>
                      </c:pt>
                      <c:pt idx="912">
                        <c:v>20.2</c:v>
                      </c:pt>
                      <c:pt idx="913">
                        <c:v>20.2</c:v>
                      </c:pt>
                      <c:pt idx="914">
                        <c:v>20.2</c:v>
                      </c:pt>
                      <c:pt idx="915">
                        <c:v>20.3</c:v>
                      </c:pt>
                      <c:pt idx="916">
                        <c:v>20.3</c:v>
                      </c:pt>
                      <c:pt idx="917">
                        <c:v>20.3</c:v>
                      </c:pt>
                      <c:pt idx="918">
                        <c:v>20.3</c:v>
                      </c:pt>
                      <c:pt idx="919">
                        <c:v>20.3</c:v>
                      </c:pt>
                      <c:pt idx="920">
                        <c:v>20.3</c:v>
                      </c:pt>
                      <c:pt idx="921">
                        <c:v>20.3</c:v>
                      </c:pt>
                      <c:pt idx="922">
                        <c:v>20.3</c:v>
                      </c:pt>
                      <c:pt idx="923">
                        <c:v>20.3</c:v>
                      </c:pt>
                      <c:pt idx="924">
                        <c:v>20.3</c:v>
                      </c:pt>
                      <c:pt idx="925">
                        <c:v>20.3</c:v>
                      </c:pt>
                      <c:pt idx="926">
                        <c:v>20.3</c:v>
                      </c:pt>
                      <c:pt idx="927">
                        <c:v>20.399999999999999</c:v>
                      </c:pt>
                      <c:pt idx="928">
                        <c:v>20.399999999999999</c:v>
                      </c:pt>
                      <c:pt idx="929">
                        <c:v>20.399999999999999</c:v>
                      </c:pt>
                      <c:pt idx="930">
                        <c:v>20.399999999999999</c:v>
                      </c:pt>
                      <c:pt idx="931">
                        <c:v>20.399999999999999</c:v>
                      </c:pt>
                      <c:pt idx="932">
                        <c:v>20.399999999999999</c:v>
                      </c:pt>
                      <c:pt idx="933">
                        <c:v>20.399999999999999</c:v>
                      </c:pt>
                      <c:pt idx="934">
                        <c:v>20.399999999999999</c:v>
                      </c:pt>
                      <c:pt idx="935">
                        <c:v>20.5</c:v>
                      </c:pt>
                      <c:pt idx="936">
                        <c:v>20.5</c:v>
                      </c:pt>
                      <c:pt idx="937">
                        <c:v>20.5</c:v>
                      </c:pt>
                      <c:pt idx="938">
                        <c:v>20.5</c:v>
                      </c:pt>
                      <c:pt idx="939">
                        <c:v>20.5</c:v>
                      </c:pt>
                      <c:pt idx="940">
                        <c:v>20.5</c:v>
                      </c:pt>
                      <c:pt idx="941">
                        <c:v>20.5</c:v>
                      </c:pt>
                      <c:pt idx="942">
                        <c:v>20.6</c:v>
                      </c:pt>
                      <c:pt idx="943">
                        <c:v>20.6</c:v>
                      </c:pt>
                      <c:pt idx="944">
                        <c:v>20.6</c:v>
                      </c:pt>
                      <c:pt idx="945">
                        <c:v>20.6</c:v>
                      </c:pt>
                      <c:pt idx="946">
                        <c:v>20.6</c:v>
                      </c:pt>
                      <c:pt idx="947">
                        <c:v>20.6</c:v>
                      </c:pt>
                      <c:pt idx="948">
                        <c:v>20.7</c:v>
                      </c:pt>
                      <c:pt idx="949">
                        <c:v>20.7</c:v>
                      </c:pt>
                      <c:pt idx="950">
                        <c:v>20.7</c:v>
                      </c:pt>
                      <c:pt idx="951">
                        <c:v>20.7</c:v>
                      </c:pt>
                      <c:pt idx="952">
                        <c:v>20.7</c:v>
                      </c:pt>
                      <c:pt idx="953">
                        <c:v>20.8</c:v>
                      </c:pt>
                      <c:pt idx="954">
                        <c:v>20.8</c:v>
                      </c:pt>
                      <c:pt idx="955">
                        <c:v>20.8</c:v>
                      </c:pt>
                      <c:pt idx="956">
                        <c:v>20.8</c:v>
                      </c:pt>
                      <c:pt idx="957">
                        <c:v>20.8</c:v>
                      </c:pt>
                      <c:pt idx="958">
                        <c:v>20.9</c:v>
                      </c:pt>
                      <c:pt idx="959">
                        <c:v>20.9</c:v>
                      </c:pt>
                      <c:pt idx="960">
                        <c:v>20.9</c:v>
                      </c:pt>
                      <c:pt idx="961">
                        <c:v>20.9</c:v>
                      </c:pt>
                      <c:pt idx="962">
                        <c:v>20.9</c:v>
                      </c:pt>
                      <c:pt idx="963">
                        <c:v>21</c:v>
                      </c:pt>
                      <c:pt idx="964">
                        <c:v>21</c:v>
                      </c:pt>
                      <c:pt idx="965">
                        <c:v>21</c:v>
                      </c:pt>
                      <c:pt idx="966">
                        <c:v>21</c:v>
                      </c:pt>
                      <c:pt idx="967">
                        <c:v>21.1</c:v>
                      </c:pt>
                      <c:pt idx="968">
                        <c:v>21.1</c:v>
                      </c:pt>
                      <c:pt idx="969">
                        <c:v>21.1</c:v>
                      </c:pt>
                      <c:pt idx="970">
                        <c:v>21.1</c:v>
                      </c:pt>
                      <c:pt idx="971">
                        <c:v>21.2</c:v>
                      </c:pt>
                      <c:pt idx="972">
                        <c:v>21.2</c:v>
                      </c:pt>
                      <c:pt idx="973">
                        <c:v>21.2</c:v>
                      </c:pt>
                      <c:pt idx="974">
                        <c:v>21.2</c:v>
                      </c:pt>
                      <c:pt idx="975">
                        <c:v>21.3</c:v>
                      </c:pt>
                      <c:pt idx="976">
                        <c:v>21.3</c:v>
                      </c:pt>
                      <c:pt idx="977">
                        <c:v>21.3</c:v>
                      </c:pt>
                      <c:pt idx="978">
                        <c:v>21.3</c:v>
                      </c:pt>
                      <c:pt idx="979">
                        <c:v>21.4</c:v>
                      </c:pt>
                      <c:pt idx="980">
                        <c:v>21.4</c:v>
                      </c:pt>
                      <c:pt idx="981">
                        <c:v>21.4</c:v>
                      </c:pt>
                      <c:pt idx="982">
                        <c:v>21.5</c:v>
                      </c:pt>
                      <c:pt idx="983">
                        <c:v>21.5</c:v>
                      </c:pt>
                      <c:pt idx="984">
                        <c:v>21.5</c:v>
                      </c:pt>
                      <c:pt idx="985">
                        <c:v>21.6</c:v>
                      </c:pt>
                      <c:pt idx="986">
                        <c:v>21.6</c:v>
                      </c:pt>
                      <c:pt idx="987">
                        <c:v>21.6</c:v>
                      </c:pt>
                      <c:pt idx="988">
                        <c:v>21.7</c:v>
                      </c:pt>
                      <c:pt idx="989">
                        <c:v>21.7</c:v>
                      </c:pt>
                      <c:pt idx="990">
                        <c:v>21.7</c:v>
                      </c:pt>
                      <c:pt idx="991">
                        <c:v>21.8</c:v>
                      </c:pt>
                      <c:pt idx="992">
                        <c:v>21.8</c:v>
                      </c:pt>
                      <c:pt idx="993">
                        <c:v>21.8</c:v>
                      </c:pt>
                      <c:pt idx="994">
                        <c:v>21.9</c:v>
                      </c:pt>
                      <c:pt idx="995">
                        <c:v>21.9</c:v>
                      </c:pt>
                      <c:pt idx="996">
                        <c:v>21.9</c:v>
                      </c:pt>
                      <c:pt idx="997">
                        <c:v>22</c:v>
                      </c:pt>
                      <c:pt idx="998">
                        <c:v>22</c:v>
                      </c:pt>
                      <c:pt idx="999">
                        <c:v>22</c:v>
                      </c:pt>
                      <c:pt idx="1000">
                        <c:v>22.1</c:v>
                      </c:pt>
                      <c:pt idx="1001">
                        <c:v>22.1</c:v>
                      </c:pt>
                      <c:pt idx="1002">
                        <c:v>22.2</c:v>
                      </c:pt>
                      <c:pt idx="1003">
                        <c:v>22.2</c:v>
                      </c:pt>
                      <c:pt idx="1004">
                        <c:v>22.2</c:v>
                      </c:pt>
                      <c:pt idx="1005">
                        <c:v>22.3</c:v>
                      </c:pt>
                      <c:pt idx="1006">
                        <c:v>22.3</c:v>
                      </c:pt>
                      <c:pt idx="1007">
                        <c:v>22.4</c:v>
                      </c:pt>
                      <c:pt idx="1008">
                        <c:v>22.4</c:v>
                      </c:pt>
                      <c:pt idx="1009">
                        <c:v>22.5</c:v>
                      </c:pt>
                      <c:pt idx="1010">
                        <c:v>22.5</c:v>
                      </c:pt>
                      <c:pt idx="1011">
                        <c:v>22.6</c:v>
                      </c:pt>
                      <c:pt idx="1012">
                        <c:v>22.6</c:v>
                      </c:pt>
                      <c:pt idx="1013">
                        <c:v>22.6</c:v>
                      </c:pt>
                      <c:pt idx="1014">
                        <c:v>22.7</c:v>
                      </c:pt>
                      <c:pt idx="1015">
                        <c:v>22.7</c:v>
                      </c:pt>
                      <c:pt idx="1016">
                        <c:v>22.8</c:v>
                      </c:pt>
                      <c:pt idx="1017">
                        <c:v>22.8</c:v>
                      </c:pt>
                      <c:pt idx="1018">
                        <c:v>22.9</c:v>
                      </c:pt>
                      <c:pt idx="1019">
                        <c:v>22.9</c:v>
                      </c:pt>
                      <c:pt idx="1020">
                        <c:v>23</c:v>
                      </c:pt>
                      <c:pt idx="1021">
                        <c:v>23</c:v>
                      </c:pt>
                      <c:pt idx="1022">
                        <c:v>23.1</c:v>
                      </c:pt>
                      <c:pt idx="1023">
                        <c:v>23.1</c:v>
                      </c:pt>
                      <c:pt idx="1024">
                        <c:v>23.2</c:v>
                      </c:pt>
                      <c:pt idx="1025">
                        <c:v>23.3</c:v>
                      </c:pt>
                      <c:pt idx="1026">
                        <c:v>23.3</c:v>
                      </c:pt>
                      <c:pt idx="1027">
                        <c:v>23.4</c:v>
                      </c:pt>
                      <c:pt idx="1028">
                        <c:v>23.4</c:v>
                      </c:pt>
                      <c:pt idx="1029">
                        <c:v>23.5</c:v>
                      </c:pt>
                      <c:pt idx="1030">
                        <c:v>23.5</c:v>
                      </c:pt>
                      <c:pt idx="1031">
                        <c:v>23.6</c:v>
                      </c:pt>
                      <c:pt idx="1032">
                        <c:v>23.7</c:v>
                      </c:pt>
                      <c:pt idx="1033">
                        <c:v>23.7</c:v>
                      </c:pt>
                      <c:pt idx="1034">
                        <c:v>23.8</c:v>
                      </c:pt>
                      <c:pt idx="1035">
                        <c:v>23.9</c:v>
                      </c:pt>
                      <c:pt idx="1036">
                        <c:v>23.9</c:v>
                      </c:pt>
                      <c:pt idx="1037">
                        <c:v>24</c:v>
                      </c:pt>
                      <c:pt idx="1038">
                        <c:v>24.1</c:v>
                      </c:pt>
                      <c:pt idx="1039">
                        <c:v>24.1</c:v>
                      </c:pt>
                      <c:pt idx="1040">
                        <c:v>24.2</c:v>
                      </c:pt>
                      <c:pt idx="1041">
                        <c:v>24.3</c:v>
                      </c:pt>
                      <c:pt idx="1042">
                        <c:v>24.4</c:v>
                      </c:pt>
                      <c:pt idx="1043">
                        <c:v>24.4</c:v>
                      </c:pt>
                      <c:pt idx="1044">
                        <c:v>24.5</c:v>
                      </c:pt>
                      <c:pt idx="1045">
                        <c:v>24.6</c:v>
                      </c:pt>
                      <c:pt idx="1046">
                        <c:v>24.7</c:v>
                      </c:pt>
                      <c:pt idx="1047">
                        <c:v>24.7</c:v>
                      </c:pt>
                      <c:pt idx="1048">
                        <c:v>24.8</c:v>
                      </c:pt>
                      <c:pt idx="1049">
                        <c:v>24.9</c:v>
                      </c:pt>
                      <c:pt idx="1050">
                        <c:v>25</c:v>
                      </c:pt>
                      <c:pt idx="1051">
                        <c:v>25.1</c:v>
                      </c:pt>
                      <c:pt idx="1052">
                        <c:v>25.2</c:v>
                      </c:pt>
                      <c:pt idx="1053">
                        <c:v>25.3</c:v>
                      </c:pt>
                      <c:pt idx="1054">
                        <c:v>25.3</c:v>
                      </c:pt>
                      <c:pt idx="1055">
                        <c:v>25.4</c:v>
                      </c:pt>
                      <c:pt idx="1056">
                        <c:v>25.5</c:v>
                      </c:pt>
                      <c:pt idx="1057">
                        <c:v>25.6</c:v>
                      </c:pt>
                      <c:pt idx="1058">
                        <c:v>25.7</c:v>
                      </c:pt>
                      <c:pt idx="1059">
                        <c:v>25.8</c:v>
                      </c:pt>
                      <c:pt idx="1060">
                        <c:v>25.9</c:v>
                      </c:pt>
                      <c:pt idx="1061">
                        <c:v>26</c:v>
                      </c:pt>
                      <c:pt idx="1062">
                        <c:v>26.2</c:v>
                      </c:pt>
                      <c:pt idx="1063">
                        <c:v>26.3</c:v>
                      </c:pt>
                      <c:pt idx="1064">
                        <c:v>26.4</c:v>
                      </c:pt>
                      <c:pt idx="1065">
                        <c:v>26.5</c:v>
                      </c:pt>
                      <c:pt idx="1066">
                        <c:v>26.6</c:v>
                      </c:pt>
                      <c:pt idx="1067">
                        <c:v>26.7</c:v>
                      </c:pt>
                      <c:pt idx="1068">
                        <c:v>26.9</c:v>
                      </c:pt>
                      <c:pt idx="1069">
                        <c:v>27</c:v>
                      </c:pt>
                      <c:pt idx="1070">
                        <c:v>27.1</c:v>
                      </c:pt>
                      <c:pt idx="1071">
                        <c:v>27.2</c:v>
                      </c:pt>
                      <c:pt idx="1072">
                        <c:v>27.4</c:v>
                      </c:pt>
                      <c:pt idx="1073">
                        <c:v>27.5</c:v>
                      </c:pt>
                      <c:pt idx="1074">
                        <c:v>27.7</c:v>
                      </c:pt>
                      <c:pt idx="1075">
                        <c:v>27.8</c:v>
                      </c:pt>
                      <c:pt idx="1076">
                        <c:v>28</c:v>
                      </c:pt>
                      <c:pt idx="1077">
                        <c:v>28.1</c:v>
                      </c:pt>
                      <c:pt idx="1078">
                        <c:v>28.3</c:v>
                      </c:pt>
                      <c:pt idx="1079">
                        <c:v>28.4</c:v>
                      </c:pt>
                      <c:pt idx="1080">
                        <c:v>28.6</c:v>
                      </c:pt>
                      <c:pt idx="1081">
                        <c:v>28.8</c:v>
                      </c:pt>
                      <c:pt idx="1082">
                        <c:v>28.9</c:v>
                      </c:pt>
                      <c:pt idx="1083">
                        <c:v>29.1</c:v>
                      </c:pt>
                      <c:pt idx="1084">
                        <c:v>29.3</c:v>
                      </c:pt>
                      <c:pt idx="1085">
                        <c:v>29.5</c:v>
                      </c:pt>
                      <c:pt idx="1086">
                        <c:v>29.7</c:v>
                      </c:pt>
                      <c:pt idx="1087">
                        <c:v>29.9</c:v>
                      </c:pt>
                      <c:pt idx="1088">
                        <c:v>30.1</c:v>
                      </c:pt>
                      <c:pt idx="1089">
                        <c:v>30.3</c:v>
                      </c:pt>
                      <c:pt idx="1090">
                        <c:v>30.5</c:v>
                      </c:pt>
                      <c:pt idx="1091">
                        <c:v>30.8</c:v>
                      </c:pt>
                      <c:pt idx="1092">
                        <c:v>31</c:v>
                      </c:pt>
                      <c:pt idx="1093">
                        <c:v>31.2</c:v>
                      </c:pt>
                      <c:pt idx="1094">
                        <c:v>31.5</c:v>
                      </c:pt>
                      <c:pt idx="1095">
                        <c:v>31.7</c:v>
                      </c:pt>
                      <c:pt idx="1096">
                        <c:v>32</c:v>
                      </c:pt>
                      <c:pt idx="1097">
                        <c:v>32.299999999999997</c:v>
                      </c:pt>
                      <c:pt idx="1098">
                        <c:v>32.5</c:v>
                      </c:pt>
                      <c:pt idx="1099">
                        <c:v>32.799999999999997</c:v>
                      </c:pt>
                      <c:pt idx="1100">
                        <c:v>33.1</c:v>
                      </c:pt>
                      <c:pt idx="1101">
                        <c:v>33.4</c:v>
                      </c:pt>
                      <c:pt idx="1102">
                        <c:v>33.799999999999997</c:v>
                      </c:pt>
                      <c:pt idx="1103">
                        <c:v>34.1</c:v>
                      </c:pt>
                      <c:pt idx="1104">
                        <c:v>34.5</c:v>
                      </c:pt>
                      <c:pt idx="1105">
                        <c:v>34.799999999999997</c:v>
                      </c:pt>
                      <c:pt idx="1106">
                        <c:v>35.200000000000003</c:v>
                      </c:pt>
                      <c:pt idx="1107">
                        <c:v>35.6</c:v>
                      </c:pt>
                      <c:pt idx="1108">
                        <c:v>36</c:v>
                      </c:pt>
                      <c:pt idx="1109">
                        <c:v>36.4</c:v>
                      </c:pt>
                      <c:pt idx="1110">
                        <c:v>36.799999999999997</c:v>
                      </c:pt>
                      <c:pt idx="1111">
                        <c:v>37.299999999999997</c:v>
                      </c:pt>
                      <c:pt idx="1112">
                        <c:v>37.700000000000003</c:v>
                      </c:pt>
                      <c:pt idx="1113">
                        <c:v>38.200000000000003</c:v>
                      </c:pt>
                      <c:pt idx="1114">
                        <c:v>38.700000000000003</c:v>
                      </c:pt>
                      <c:pt idx="1115">
                        <c:v>39.299999999999997</c:v>
                      </c:pt>
                      <c:pt idx="1116">
                        <c:v>39.799999999999997</c:v>
                      </c:pt>
                      <c:pt idx="1117">
                        <c:v>40.4</c:v>
                      </c:pt>
                      <c:pt idx="1118">
                        <c:v>41</c:v>
                      </c:pt>
                      <c:pt idx="1119">
                        <c:v>41.6</c:v>
                      </c:pt>
                      <c:pt idx="1120">
                        <c:v>42.3</c:v>
                      </c:pt>
                      <c:pt idx="1121">
                        <c:v>43</c:v>
                      </c:pt>
                      <c:pt idx="1122">
                        <c:v>43.7</c:v>
                      </c:pt>
                      <c:pt idx="1123">
                        <c:v>44.5</c:v>
                      </c:pt>
                      <c:pt idx="1124">
                        <c:v>45.3</c:v>
                      </c:pt>
                      <c:pt idx="1125">
                        <c:v>46.1</c:v>
                      </c:pt>
                      <c:pt idx="1126">
                        <c:v>47</c:v>
                      </c:pt>
                      <c:pt idx="1127">
                        <c:v>47.9</c:v>
                      </c:pt>
                      <c:pt idx="1128">
                        <c:v>48.9</c:v>
                      </c:pt>
                      <c:pt idx="1129">
                        <c:v>49.9</c:v>
                      </c:pt>
                      <c:pt idx="1130">
                        <c:v>51</c:v>
                      </c:pt>
                      <c:pt idx="1131">
                        <c:v>52.2</c:v>
                      </c:pt>
                      <c:pt idx="1132">
                        <c:v>53.4</c:v>
                      </c:pt>
                      <c:pt idx="1133">
                        <c:v>54.7</c:v>
                      </c:pt>
                      <c:pt idx="1134">
                        <c:v>56</c:v>
                      </c:pt>
                      <c:pt idx="1135">
                        <c:v>57.4</c:v>
                      </c:pt>
                      <c:pt idx="1136">
                        <c:v>59</c:v>
                      </c:pt>
                      <c:pt idx="1137">
                        <c:v>60.6</c:v>
                      </c:pt>
                      <c:pt idx="1138">
                        <c:v>62.3</c:v>
                      </c:pt>
                      <c:pt idx="1139">
                        <c:v>64.099999999999994</c:v>
                      </c:pt>
                      <c:pt idx="1140">
                        <c:v>66.099999999999994</c:v>
                      </c:pt>
                      <c:pt idx="1141">
                        <c:v>68.099999999999994</c:v>
                      </c:pt>
                      <c:pt idx="1142">
                        <c:v>70.3</c:v>
                      </c:pt>
                      <c:pt idx="1143">
                        <c:v>72.7</c:v>
                      </c:pt>
                      <c:pt idx="1144">
                        <c:v>75.2</c:v>
                      </c:pt>
                      <c:pt idx="1145">
                        <c:v>77.900000000000006</c:v>
                      </c:pt>
                      <c:pt idx="1146">
                        <c:v>80.8</c:v>
                      </c:pt>
                      <c:pt idx="1147">
                        <c:v>83.9</c:v>
                      </c:pt>
                      <c:pt idx="1148">
                        <c:v>87.2</c:v>
                      </c:pt>
                      <c:pt idx="1149">
                        <c:v>90.8</c:v>
                      </c:pt>
                      <c:pt idx="1150">
                        <c:v>94.6</c:v>
                      </c:pt>
                      <c:pt idx="1151">
                        <c:v>98.7</c:v>
                      </c:pt>
                      <c:pt idx="1152">
                        <c:v>103.1</c:v>
                      </c:pt>
                      <c:pt idx="1153">
                        <c:v>107.9</c:v>
                      </c:pt>
                      <c:pt idx="1154">
                        <c:v>113</c:v>
                      </c:pt>
                      <c:pt idx="1155">
                        <c:v>118.5</c:v>
                      </c:pt>
                      <c:pt idx="1156">
                        <c:v>124.4</c:v>
                      </c:pt>
                      <c:pt idx="1157">
                        <c:v>130.80000000000001</c:v>
                      </c:pt>
                      <c:pt idx="1158">
                        <c:v>137.6</c:v>
                      </c:pt>
                      <c:pt idx="1159">
                        <c:v>144.9</c:v>
                      </c:pt>
                      <c:pt idx="1160">
                        <c:v>152.6</c:v>
                      </c:pt>
                      <c:pt idx="1161">
                        <c:v>160.80000000000001</c:v>
                      </c:pt>
                      <c:pt idx="1162">
                        <c:v>169.5</c:v>
                      </c:pt>
                      <c:pt idx="1163">
                        <c:v>178.6</c:v>
                      </c:pt>
                      <c:pt idx="1164">
                        <c:v>188.1</c:v>
                      </c:pt>
                      <c:pt idx="1165">
                        <c:v>197.8</c:v>
                      </c:pt>
                      <c:pt idx="1166">
                        <c:v>207.5</c:v>
                      </c:pt>
                      <c:pt idx="1167">
                        <c:v>217.2</c:v>
                      </c:pt>
                      <c:pt idx="1168">
                        <c:v>226.6</c:v>
                      </c:pt>
                      <c:pt idx="1169">
                        <c:v>235.4</c:v>
                      </c:pt>
                      <c:pt idx="1170">
                        <c:v>243.4</c:v>
                      </c:pt>
                      <c:pt idx="1171">
                        <c:v>250.3</c:v>
                      </c:pt>
                      <c:pt idx="1172">
                        <c:v>255.8</c:v>
                      </c:pt>
                      <c:pt idx="1173">
                        <c:v>260</c:v>
                      </c:pt>
                      <c:pt idx="1174">
                        <c:v>262.8</c:v>
                      </c:pt>
                      <c:pt idx="1175">
                        <c:v>264.60000000000002</c:v>
                      </c:pt>
                      <c:pt idx="1176">
                        <c:v>265.5</c:v>
                      </c:pt>
                      <c:pt idx="1177">
                        <c:v>265.89999999999998</c:v>
                      </c:pt>
                      <c:pt idx="1178">
                        <c:v>265.89999999999998</c:v>
                      </c:pt>
                      <c:pt idx="1179">
                        <c:v>265.5</c:v>
                      </c:pt>
                      <c:pt idx="1180">
                        <c:v>264.60000000000002</c:v>
                      </c:pt>
                      <c:pt idx="1181">
                        <c:v>262.89999999999998</c:v>
                      </c:pt>
                      <c:pt idx="1182">
                        <c:v>260.10000000000002</c:v>
                      </c:pt>
                      <c:pt idx="1183">
                        <c:v>255.9</c:v>
                      </c:pt>
                      <c:pt idx="1184">
                        <c:v>250.4</c:v>
                      </c:pt>
                      <c:pt idx="1185">
                        <c:v>243.7</c:v>
                      </c:pt>
                      <c:pt idx="1186">
                        <c:v>235.8</c:v>
                      </c:pt>
                      <c:pt idx="1187">
                        <c:v>227</c:v>
                      </c:pt>
                      <c:pt idx="1188">
                        <c:v>217.7</c:v>
                      </c:pt>
                      <c:pt idx="1189">
                        <c:v>208.1</c:v>
                      </c:pt>
                      <c:pt idx="1190">
                        <c:v>198.4</c:v>
                      </c:pt>
                    </c:numCache>
                  </c:numRef>
                </c:yVal>
                <c:smooth val="1"/>
                <c:extLst xmlns:c15="http://schemas.microsoft.com/office/drawing/2012/chart">
                  <c:ext xmlns:c16="http://schemas.microsoft.com/office/drawing/2014/chart" uri="{C3380CC4-5D6E-409C-BE32-E72D297353CC}">
                    <c16:uniqueId val="{00000001-F2B3-4505-9E8E-587A0744C04C}"/>
                  </c:ext>
                </c:extLst>
              </c15:ser>
            </c15:filteredScatterSeries>
            <c15:filteredScatterSeries>
              <c15:ser>
                <c:idx val="2"/>
                <c:order val="2"/>
                <c:tx>
                  <c:strRef>
                    <c:extLst xmlns:c15="http://schemas.microsoft.com/office/drawing/2012/chart">
                      <c:ext xmlns:c15="http://schemas.microsoft.com/office/drawing/2012/chart" uri="{02D57815-91ED-43cb-92C2-25804820EDAC}">
                        <c15:formulaRef>
                          <c15:sqref>'Tsky Data'!$D$5</c15:sqref>
                        </c15:formulaRef>
                      </c:ext>
                    </c:extLst>
                    <c:strCache>
                      <c:ptCount val="1"/>
                      <c:pt idx="0">
                        <c:v>13mm</c:v>
                      </c:pt>
                    </c:strCache>
                  </c:strRef>
                </c:tx>
                <c:marker>
                  <c:symbol val="none"/>
                </c:marker>
                <c:xVal>
                  <c:numRef>
                    <c:extLst xmlns:c15="http://schemas.microsoft.com/office/drawing/2012/chart">
                      <c:ext xmlns:c15="http://schemas.microsoft.com/office/drawing/2012/chart" uri="{02D57815-91ED-43cb-92C2-25804820EDAC}">
                        <c15:formulaRef>
                          <c15:sqref>'Tsky Data'!$A$6:$A$1196</c15:sqref>
                        </c15:formulaRef>
                      </c:ext>
                    </c:extLst>
                    <c:numCache>
                      <c:formatCode>General</c:formatCode>
                      <c:ptCount val="1191"/>
                      <c:pt idx="0" formatCode="0.0">
                        <c:v>1</c:v>
                      </c:pt>
                      <c:pt idx="1">
                        <c:v>1.1000000000000001</c:v>
                      </c:pt>
                      <c:pt idx="2" formatCode="0.0">
                        <c:v>1.2000000000000002</c:v>
                      </c:pt>
                      <c:pt idx="3" formatCode="0.0">
                        <c:v>1.3000000000000003</c:v>
                      </c:pt>
                      <c:pt idx="4" formatCode="0.0">
                        <c:v>1.4000000000000004</c:v>
                      </c:pt>
                      <c:pt idx="5" formatCode="0.0">
                        <c:v>1.5000000000000004</c:v>
                      </c:pt>
                      <c:pt idx="6" formatCode="0.0">
                        <c:v>1.6000000000000005</c:v>
                      </c:pt>
                      <c:pt idx="7" formatCode="0.0">
                        <c:v>1.7000000000000006</c:v>
                      </c:pt>
                      <c:pt idx="8" formatCode="0.0">
                        <c:v>1.8000000000000007</c:v>
                      </c:pt>
                      <c:pt idx="9" formatCode="0.0">
                        <c:v>1.9000000000000008</c:v>
                      </c:pt>
                      <c:pt idx="10" formatCode="0.0">
                        <c:v>2.0000000000000009</c:v>
                      </c:pt>
                      <c:pt idx="11">
                        <c:v>2.100000000000001</c:v>
                      </c:pt>
                      <c:pt idx="12" formatCode="0.0">
                        <c:v>2.2000000000000011</c:v>
                      </c:pt>
                      <c:pt idx="13" formatCode="0.0">
                        <c:v>2.3000000000000012</c:v>
                      </c:pt>
                      <c:pt idx="14" formatCode="0.0">
                        <c:v>2.4000000000000012</c:v>
                      </c:pt>
                      <c:pt idx="15" formatCode="0.0">
                        <c:v>2.5000000000000013</c:v>
                      </c:pt>
                      <c:pt idx="16" formatCode="0.0">
                        <c:v>2.6000000000000014</c:v>
                      </c:pt>
                      <c:pt idx="17" formatCode="0.0">
                        <c:v>2.7000000000000015</c:v>
                      </c:pt>
                      <c:pt idx="18" formatCode="0.0">
                        <c:v>2.8000000000000016</c:v>
                      </c:pt>
                      <c:pt idx="19" formatCode="0.0">
                        <c:v>2.9000000000000017</c:v>
                      </c:pt>
                      <c:pt idx="20" formatCode="0.0">
                        <c:v>3.0000000000000018</c:v>
                      </c:pt>
                      <c:pt idx="21" formatCode="0.0">
                        <c:v>3.1000000000000019</c:v>
                      </c:pt>
                      <c:pt idx="22" formatCode="0.0">
                        <c:v>3.200000000000002</c:v>
                      </c:pt>
                      <c:pt idx="23" formatCode="0.0">
                        <c:v>3.300000000000002</c:v>
                      </c:pt>
                      <c:pt idx="24" formatCode="0.0">
                        <c:v>3.4000000000000021</c:v>
                      </c:pt>
                      <c:pt idx="25" formatCode="0.0">
                        <c:v>3.5000000000000022</c:v>
                      </c:pt>
                      <c:pt idx="26" formatCode="0.0">
                        <c:v>3.6000000000000023</c:v>
                      </c:pt>
                      <c:pt idx="27" formatCode="0.0">
                        <c:v>3.7000000000000024</c:v>
                      </c:pt>
                      <c:pt idx="28" formatCode="0.0">
                        <c:v>3.8000000000000025</c:v>
                      </c:pt>
                      <c:pt idx="29" formatCode="0.0">
                        <c:v>3.9000000000000026</c:v>
                      </c:pt>
                      <c:pt idx="30" formatCode="0.0">
                        <c:v>4.0000000000000027</c:v>
                      </c:pt>
                      <c:pt idx="31" formatCode="0.0">
                        <c:v>4.1000000000000023</c:v>
                      </c:pt>
                      <c:pt idx="32" formatCode="0.0">
                        <c:v>4.200000000000002</c:v>
                      </c:pt>
                      <c:pt idx="33" formatCode="0.0">
                        <c:v>4.3000000000000016</c:v>
                      </c:pt>
                      <c:pt idx="34" formatCode="0.0">
                        <c:v>4.4000000000000012</c:v>
                      </c:pt>
                      <c:pt idx="35" formatCode="0.0">
                        <c:v>4.5000000000000009</c:v>
                      </c:pt>
                      <c:pt idx="36" formatCode="0.0">
                        <c:v>4.6000000000000005</c:v>
                      </c:pt>
                      <c:pt idx="37" formatCode="0.0">
                        <c:v>4.7</c:v>
                      </c:pt>
                      <c:pt idx="38" formatCode="0.0">
                        <c:v>4.8</c:v>
                      </c:pt>
                      <c:pt idx="39" formatCode="0.0">
                        <c:v>4.8999999999999995</c:v>
                      </c:pt>
                      <c:pt idx="40" formatCode="0.0">
                        <c:v>4.9999999999999991</c:v>
                      </c:pt>
                      <c:pt idx="41" formatCode="0.0">
                        <c:v>5.0999999999999988</c:v>
                      </c:pt>
                      <c:pt idx="42" formatCode="0.0">
                        <c:v>5.1999999999999984</c:v>
                      </c:pt>
                      <c:pt idx="43" formatCode="0.0">
                        <c:v>5.299999999999998</c:v>
                      </c:pt>
                      <c:pt idx="44" formatCode="0.0">
                        <c:v>5.3999999999999977</c:v>
                      </c:pt>
                      <c:pt idx="45" formatCode="0.0">
                        <c:v>5.4999999999999973</c:v>
                      </c:pt>
                      <c:pt idx="46" formatCode="0.0">
                        <c:v>5.599999999999997</c:v>
                      </c:pt>
                      <c:pt idx="47" formatCode="0.0">
                        <c:v>5.6999999999999966</c:v>
                      </c:pt>
                      <c:pt idx="48" formatCode="0.0">
                        <c:v>5.7999999999999963</c:v>
                      </c:pt>
                      <c:pt idx="49" formatCode="0.0">
                        <c:v>5.8999999999999959</c:v>
                      </c:pt>
                      <c:pt idx="50" formatCode="0.0">
                        <c:v>5.9999999999999956</c:v>
                      </c:pt>
                      <c:pt idx="51" formatCode="0.0">
                        <c:v>6.0999999999999952</c:v>
                      </c:pt>
                      <c:pt idx="52" formatCode="0.0">
                        <c:v>6.1999999999999948</c:v>
                      </c:pt>
                      <c:pt idx="53" formatCode="0.0">
                        <c:v>6.2999999999999945</c:v>
                      </c:pt>
                      <c:pt idx="54" formatCode="0.0">
                        <c:v>6.3999999999999941</c:v>
                      </c:pt>
                      <c:pt idx="55" formatCode="0.0">
                        <c:v>6.4999999999999938</c:v>
                      </c:pt>
                      <c:pt idx="56" formatCode="0.0">
                        <c:v>6.5999999999999934</c:v>
                      </c:pt>
                      <c:pt idx="57" formatCode="0.0">
                        <c:v>6.6999999999999931</c:v>
                      </c:pt>
                      <c:pt idx="58" formatCode="0.0">
                        <c:v>6.7999999999999927</c:v>
                      </c:pt>
                      <c:pt idx="59" formatCode="0.0">
                        <c:v>6.8999999999999924</c:v>
                      </c:pt>
                      <c:pt idx="60" formatCode="0.0">
                        <c:v>6.999999999999992</c:v>
                      </c:pt>
                      <c:pt idx="61" formatCode="0.0">
                        <c:v>7.0999999999999917</c:v>
                      </c:pt>
                      <c:pt idx="62" formatCode="0.0">
                        <c:v>7.1999999999999913</c:v>
                      </c:pt>
                      <c:pt idx="63" formatCode="0.0">
                        <c:v>7.2999999999999909</c:v>
                      </c:pt>
                      <c:pt idx="64" formatCode="0.0">
                        <c:v>7.3999999999999906</c:v>
                      </c:pt>
                      <c:pt idx="65" formatCode="0.0">
                        <c:v>7.4999999999999902</c:v>
                      </c:pt>
                      <c:pt idx="66" formatCode="0.0">
                        <c:v>7.5999999999999899</c:v>
                      </c:pt>
                      <c:pt idx="67" formatCode="0.0">
                        <c:v>7.6999999999999895</c:v>
                      </c:pt>
                      <c:pt idx="68" formatCode="0.0">
                        <c:v>7.7999999999999892</c:v>
                      </c:pt>
                      <c:pt idx="69" formatCode="0.0">
                        <c:v>7.8999999999999888</c:v>
                      </c:pt>
                      <c:pt idx="70" formatCode="0.0">
                        <c:v>7.9999999999999885</c:v>
                      </c:pt>
                      <c:pt idx="71" formatCode="0.0">
                        <c:v>8.099999999999989</c:v>
                      </c:pt>
                      <c:pt idx="72" formatCode="0.0">
                        <c:v>8.1999999999999886</c:v>
                      </c:pt>
                      <c:pt idx="73" formatCode="0.0">
                        <c:v>8.2999999999999883</c:v>
                      </c:pt>
                      <c:pt idx="74" formatCode="0.0">
                        <c:v>8.3999999999999879</c:v>
                      </c:pt>
                      <c:pt idx="75" formatCode="0.0">
                        <c:v>8.4999999999999876</c:v>
                      </c:pt>
                      <c:pt idx="76" formatCode="0.0">
                        <c:v>8.5999999999999872</c:v>
                      </c:pt>
                      <c:pt idx="77" formatCode="0.0">
                        <c:v>8.6999999999999869</c:v>
                      </c:pt>
                      <c:pt idx="78" formatCode="0.0">
                        <c:v>8.7999999999999865</c:v>
                      </c:pt>
                      <c:pt idx="79" formatCode="0.0">
                        <c:v>8.8999999999999861</c:v>
                      </c:pt>
                      <c:pt idx="80" formatCode="0.0">
                        <c:v>8.9999999999999858</c:v>
                      </c:pt>
                      <c:pt idx="81" formatCode="0.0">
                        <c:v>9.0999999999999854</c:v>
                      </c:pt>
                      <c:pt idx="82" formatCode="0.0">
                        <c:v>9.1999999999999851</c:v>
                      </c:pt>
                      <c:pt idx="83" formatCode="0.0">
                        <c:v>9.2999999999999847</c:v>
                      </c:pt>
                      <c:pt idx="84" formatCode="0.0">
                        <c:v>9.3999999999999844</c:v>
                      </c:pt>
                      <c:pt idx="85" formatCode="0.0">
                        <c:v>9.499999999999984</c:v>
                      </c:pt>
                      <c:pt idx="86" formatCode="0.0">
                        <c:v>9.5999999999999837</c:v>
                      </c:pt>
                      <c:pt idx="87" formatCode="0.0">
                        <c:v>9.6999999999999833</c:v>
                      </c:pt>
                      <c:pt idx="88" formatCode="0.0">
                        <c:v>9.7999999999999829</c:v>
                      </c:pt>
                      <c:pt idx="89" formatCode="0.0">
                        <c:v>9.8999999999999826</c:v>
                      </c:pt>
                      <c:pt idx="90" formatCode="0.0">
                        <c:v>9.9999999999999822</c:v>
                      </c:pt>
                      <c:pt idx="91" formatCode="0.0">
                        <c:v>10.099999999999982</c:v>
                      </c:pt>
                      <c:pt idx="92" formatCode="0.0">
                        <c:v>10.199999999999982</c:v>
                      </c:pt>
                      <c:pt idx="93" formatCode="0.0">
                        <c:v>10.299999999999981</c:v>
                      </c:pt>
                      <c:pt idx="94" formatCode="0.0">
                        <c:v>10.399999999999981</c:v>
                      </c:pt>
                      <c:pt idx="95" formatCode="0.0">
                        <c:v>10.49999999999998</c:v>
                      </c:pt>
                      <c:pt idx="96" formatCode="0.0">
                        <c:v>10.59999999999998</c:v>
                      </c:pt>
                      <c:pt idx="97" formatCode="0.0">
                        <c:v>10.69999999999998</c:v>
                      </c:pt>
                      <c:pt idx="98" formatCode="0.0">
                        <c:v>10.799999999999979</c:v>
                      </c:pt>
                      <c:pt idx="99" formatCode="0.0">
                        <c:v>10.899999999999979</c:v>
                      </c:pt>
                      <c:pt idx="100" formatCode="0.0">
                        <c:v>10.999999999999979</c:v>
                      </c:pt>
                      <c:pt idx="101" formatCode="0.0">
                        <c:v>11.099999999999978</c:v>
                      </c:pt>
                      <c:pt idx="102" formatCode="0.0">
                        <c:v>11.199999999999978</c:v>
                      </c:pt>
                      <c:pt idx="103" formatCode="0.0">
                        <c:v>11.299999999999978</c:v>
                      </c:pt>
                      <c:pt idx="104" formatCode="0.0">
                        <c:v>11.399999999999977</c:v>
                      </c:pt>
                      <c:pt idx="105" formatCode="0.0">
                        <c:v>11.499999999999977</c:v>
                      </c:pt>
                      <c:pt idx="106" formatCode="0.0">
                        <c:v>11.599999999999977</c:v>
                      </c:pt>
                      <c:pt idx="107" formatCode="0.0">
                        <c:v>11.699999999999976</c:v>
                      </c:pt>
                      <c:pt idx="108" formatCode="0.0">
                        <c:v>11.799999999999976</c:v>
                      </c:pt>
                      <c:pt idx="109" formatCode="0.0">
                        <c:v>11.899999999999975</c:v>
                      </c:pt>
                      <c:pt idx="110" formatCode="0.0">
                        <c:v>11.999999999999975</c:v>
                      </c:pt>
                      <c:pt idx="111" formatCode="0.0">
                        <c:v>12.099999999999975</c:v>
                      </c:pt>
                      <c:pt idx="112" formatCode="0.0">
                        <c:v>12.199999999999974</c:v>
                      </c:pt>
                      <c:pt idx="113" formatCode="0.0">
                        <c:v>12.299999999999974</c:v>
                      </c:pt>
                      <c:pt idx="114" formatCode="0.0">
                        <c:v>12.399999999999974</c:v>
                      </c:pt>
                      <c:pt idx="115" formatCode="0.0">
                        <c:v>12.499999999999973</c:v>
                      </c:pt>
                      <c:pt idx="116" formatCode="0.0">
                        <c:v>12.599999999999973</c:v>
                      </c:pt>
                      <c:pt idx="117" formatCode="0.0">
                        <c:v>12.699999999999973</c:v>
                      </c:pt>
                      <c:pt idx="118" formatCode="0.0">
                        <c:v>12.799999999999972</c:v>
                      </c:pt>
                      <c:pt idx="119" formatCode="0.0">
                        <c:v>12.899999999999972</c:v>
                      </c:pt>
                      <c:pt idx="120" formatCode="0.0">
                        <c:v>12.999999999999972</c:v>
                      </c:pt>
                      <c:pt idx="121" formatCode="0.0">
                        <c:v>13.099999999999971</c:v>
                      </c:pt>
                      <c:pt idx="122" formatCode="0.0">
                        <c:v>13.199999999999971</c:v>
                      </c:pt>
                      <c:pt idx="123" formatCode="0.0">
                        <c:v>13.299999999999971</c:v>
                      </c:pt>
                      <c:pt idx="124" formatCode="0.0">
                        <c:v>13.39999999999997</c:v>
                      </c:pt>
                      <c:pt idx="125" formatCode="0.0">
                        <c:v>13.49999999999997</c:v>
                      </c:pt>
                      <c:pt idx="126" formatCode="0.0">
                        <c:v>13.599999999999969</c:v>
                      </c:pt>
                      <c:pt idx="127" formatCode="0.0">
                        <c:v>13.699999999999969</c:v>
                      </c:pt>
                      <c:pt idx="128" formatCode="0.0">
                        <c:v>13.799999999999969</c:v>
                      </c:pt>
                      <c:pt idx="129" formatCode="0.0">
                        <c:v>13.899999999999968</c:v>
                      </c:pt>
                      <c:pt idx="130" formatCode="0.0">
                        <c:v>13.999999999999968</c:v>
                      </c:pt>
                      <c:pt idx="131" formatCode="0.0">
                        <c:v>14.099999999999968</c:v>
                      </c:pt>
                      <c:pt idx="132" formatCode="0.0">
                        <c:v>14.199999999999967</c:v>
                      </c:pt>
                      <c:pt idx="133" formatCode="0.0">
                        <c:v>14.299999999999967</c:v>
                      </c:pt>
                      <c:pt idx="134" formatCode="0.0">
                        <c:v>14.399999999999967</c:v>
                      </c:pt>
                      <c:pt idx="135" formatCode="0.0">
                        <c:v>14.499999999999966</c:v>
                      </c:pt>
                      <c:pt idx="136" formatCode="0.0">
                        <c:v>14.599999999999966</c:v>
                      </c:pt>
                      <c:pt idx="137" formatCode="0.0">
                        <c:v>14.699999999999966</c:v>
                      </c:pt>
                      <c:pt idx="138" formatCode="0.0">
                        <c:v>14.799999999999965</c:v>
                      </c:pt>
                      <c:pt idx="139" formatCode="0.0">
                        <c:v>14.899999999999965</c:v>
                      </c:pt>
                      <c:pt idx="140" formatCode="0.0">
                        <c:v>14.999999999999964</c:v>
                      </c:pt>
                      <c:pt idx="141" formatCode="0.0">
                        <c:v>15.099999999999964</c:v>
                      </c:pt>
                      <c:pt idx="142" formatCode="0.0">
                        <c:v>15.199999999999964</c:v>
                      </c:pt>
                      <c:pt idx="143" formatCode="0.0">
                        <c:v>15.299999999999963</c:v>
                      </c:pt>
                      <c:pt idx="144" formatCode="0.0">
                        <c:v>15.399999999999963</c:v>
                      </c:pt>
                      <c:pt idx="145" formatCode="0.0">
                        <c:v>15.499999999999963</c:v>
                      </c:pt>
                      <c:pt idx="146" formatCode="0.0">
                        <c:v>15.599999999999962</c:v>
                      </c:pt>
                      <c:pt idx="147" formatCode="0.0">
                        <c:v>15.699999999999962</c:v>
                      </c:pt>
                      <c:pt idx="148" formatCode="0.0">
                        <c:v>15.799999999999962</c:v>
                      </c:pt>
                      <c:pt idx="149" formatCode="0.0">
                        <c:v>15.899999999999961</c:v>
                      </c:pt>
                      <c:pt idx="150" formatCode="0.0">
                        <c:v>15.999999999999961</c:v>
                      </c:pt>
                      <c:pt idx="151" formatCode="0.0">
                        <c:v>16.099999999999962</c:v>
                      </c:pt>
                      <c:pt idx="152" formatCode="0.0">
                        <c:v>16.199999999999964</c:v>
                      </c:pt>
                      <c:pt idx="153" formatCode="0.0">
                        <c:v>16.299999999999965</c:v>
                      </c:pt>
                      <c:pt idx="154" formatCode="0.0">
                        <c:v>16.399999999999967</c:v>
                      </c:pt>
                      <c:pt idx="155" formatCode="0.0">
                        <c:v>16.499999999999968</c:v>
                      </c:pt>
                      <c:pt idx="156" formatCode="0.0">
                        <c:v>16.599999999999969</c:v>
                      </c:pt>
                      <c:pt idx="157" formatCode="0.0">
                        <c:v>16.699999999999971</c:v>
                      </c:pt>
                      <c:pt idx="158" formatCode="0.0">
                        <c:v>16.799999999999972</c:v>
                      </c:pt>
                      <c:pt idx="159" formatCode="0.0">
                        <c:v>16.899999999999974</c:v>
                      </c:pt>
                      <c:pt idx="160" formatCode="0.0">
                        <c:v>16.999999999999975</c:v>
                      </c:pt>
                      <c:pt idx="161" formatCode="0.0">
                        <c:v>17.099999999999977</c:v>
                      </c:pt>
                      <c:pt idx="162" formatCode="0.0">
                        <c:v>17.199999999999978</c:v>
                      </c:pt>
                      <c:pt idx="163" formatCode="0.0">
                        <c:v>17.299999999999979</c:v>
                      </c:pt>
                      <c:pt idx="164" formatCode="0.0">
                        <c:v>17.399999999999981</c:v>
                      </c:pt>
                      <c:pt idx="165" formatCode="0.0">
                        <c:v>17.499999999999982</c:v>
                      </c:pt>
                      <c:pt idx="166" formatCode="0.0">
                        <c:v>17.599999999999984</c:v>
                      </c:pt>
                      <c:pt idx="167" formatCode="0.0">
                        <c:v>17.699999999999985</c:v>
                      </c:pt>
                      <c:pt idx="168" formatCode="0.0">
                        <c:v>17.799999999999986</c:v>
                      </c:pt>
                      <c:pt idx="169" formatCode="0.0">
                        <c:v>17.899999999999988</c:v>
                      </c:pt>
                      <c:pt idx="170" formatCode="0.0">
                        <c:v>17.999999999999989</c:v>
                      </c:pt>
                      <c:pt idx="171" formatCode="0.0">
                        <c:v>18.099999999999991</c:v>
                      </c:pt>
                      <c:pt idx="172" formatCode="0.0">
                        <c:v>18.199999999999992</c:v>
                      </c:pt>
                      <c:pt idx="173" formatCode="0.0">
                        <c:v>18.299999999999994</c:v>
                      </c:pt>
                      <c:pt idx="174" formatCode="0.0">
                        <c:v>18.399999999999995</c:v>
                      </c:pt>
                      <c:pt idx="175" formatCode="0.0">
                        <c:v>18.499999999999996</c:v>
                      </c:pt>
                      <c:pt idx="176" formatCode="0.0">
                        <c:v>18.599999999999998</c:v>
                      </c:pt>
                      <c:pt idx="177" formatCode="0.0">
                        <c:v>18.7</c:v>
                      </c:pt>
                      <c:pt idx="178" formatCode="0.0">
                        <c:v>18.8</c:v>
                      </c:pt>
                      <c:pt idx="179" formatCode="0.0">
                        <c:v>18.900000000000002</c:v>
                      </c:pt>
                      <c:pt idx="180" formatCode="0.0">
                        <c:v>19.000000000000004</c:v>
                      </c:pt>
                      <c:pt idx="181" formatCode="0.0">
                        <c:v>19.100000000000005</c:v>
                      </c:pt>
                      <c:pt idx="182" formatCode="0.0">
                        <c:v>19.200000000000006</c:v>
                      </c:pt>
                      <c:pt idx="183" formatCode="0.0">
                        <c:v>19.300000000000008</c:v>
                      </c:pt>
                      <c:pt idx="184" formatCode="0.0">
                        <c:v>19.400000000000009</c:v>
                      </c:pt>
                      <c:pt idx="185" formatCode="0.0">
                        <c:v>19.500000000000011</c:v>
                      </c:pt>
                      <c:pt idx="186" formatCode="0.0">
                        <c:v>19.600000000000012</c:v>
                      </c:pt>
                      <c:pt idx="187" formatCode="0.0">
                        <c:v>19.700000000000014</c:v>
                      </c:pt>
                      <c:pt idx="188" formatCode="0.0">
                        <c:v>19.800000000000015</c:v>
                      </c:pt>
                      <c:pt idx="189" formatCode="0.0">
                        <c:v>19.900000000000016</c:v>
                      </c:pt>
                      <c:pt idx="190" formatCode="0.0">
                        <c:v>20.000000000000018</c:v>
                      </c:pt>
                      <c:pt idx="191" formatCode="0.0">
                        <c:v>20.100000000000019</c:v>
                      </c:pt>
                      <c:pt idx="192" formatCode="0.0">
                        <c:v>20.200000000000021</c:v>
                      </c:pt>
                      <c:pt idx="193" formatCode="0.0">
                        <c:v>20.300000000000022</c:v>
                      </c:pt>
                      <c:pt idx="194" formatCode="0.0">
                        <c:v>20.400000000000023</c:v>
                      </c:pt>
                      <c:pt idx="195" formatCode="0.0">
                        <c:v>20.500000000000025</c:v>
                      </c:pt>
                      <c:pt idx="196" formatCode="0.0">
                        <c:v>20.600000000000026</c:v>
                      </c:pt>
                      <c:pt idx="197" formatCode="0.0">
                        <c:v>20.700000000000028</c:v>
                      </c:pt>
                      <c:pt idx="198" formatCode="0.0">
                        <c:v>20.800000000000029</c:v>
                      </c:pt>
                      <c:pt idx="199" formatCode="0.0">
                        <c:v>20.900000000000031</c:v>
                      </c:pt>
                      <c:pt idx="200" formatCode="0.0">
                        <c:v>21.000000000000032</c:v>
                      </c:pt>
                      <c:pt idx="201" formatCode="0.0">
                        <c:v>21.100000000000033</c:v>
                      </c:pt>
                      <c:pt idx="202" formatCode="0.0">
                        <c:v>21.200000000000035</c:v>
                      </c:pt>
                      <c:pt idx="203" formatCode="0.0">
                        <c:v>21.300000000000036</c:v>
                      </c:pt>
                      <c:pt idx="204" formatCode="0.0">
                        <c:v>21.400000000000038</c:v>
                      </c:pt>
                      <c:pt idx="205" formatCode="0.0">
                        <c:v>21.500000000000039</c:v>
                      </c:pt>
                      <c:pt idx="206" formatCode="0.0">
                        <c:v>21.600000000000041</c:v>
                      </c:pt>
                      <c:pt idx="207" formatCode="0.0">
                        <c:v>21.700000000000042</c:v>
                      </c:pt>
                      <c:pt idx="208" formatCode="0.0">
                        <c:v>21.800000000000043</c:v>
                      </c:pt>
                      <c:pt idx="209" formatCode="0.0">
                        <c:v>21.900000000000045</c:v>
                      </c:pt>
                      <c:pt idx="210" formatCode="0.0">
                        <c:v>22.000000000000046</c:v>
                      </c:pt>
                      <c:pt idx="211" formatCode="0.0">
                        <c:v>22.100000000000048</c:v>
                      </c:pt>
                      <c:pt idx="212" formatCode="0.0">
                        <c:v>22.200000000000049</c:v>
                      </c:pt>
                      <c:pt idx="213" formatCode="0.0">
                        <c:v>22.30000000000005</c:v>
                      </c:pt>
                      <c:pt idx="214" formatCode="0.0">
                        <c:v>22.400000000000052</c:v>
                      </c:pt>
                      <c:pt idx="215" formatCode="0.0">
                        <c:v>22.500000000000053</c:v>
                      </c:pt>
                      <c:pt idx="216" formatCode="0.0">
                        <c:v>22.600000000000055</c:v>
                      </c:pt>
                      <c:pt idx="217" formatCode="0.0">
                        <c:v>22.700000000000056</c:v>
                      </c:pt>
                      <c:pt idx="218" formatCode="0.0">
                        <c:v>22.800000000000058</c:v>
                      </c:pt>
                      <c:pt idx="219" formatCode="0.0">
                        <c:v>22.900000000000059</c:v>
                      </c:pt>
                      <c:pt idx="220" formatCode="0.0">
                        <c:v>23.00000000000006</c:v>
                      </c:pt>
                      <c:pt idx="221" formatCode="0.0">
                        <c:v>23.100000000000062</c:v>
                      </c:pt>
                      <c:pt idx="222" formatCode="0.0">
                        <c:v>23.200000000000063</c:v>
                      </c:pt>
                      <c:pt idx="223" formatCode="0.0">
                        <c:v>23.300000000000065</c:v>
                      </c:pt>
                      <c:pt idx="224" formatCode="0.0">
                        <c:v>23.400000000000066</c:v>
                      </c:pt>
                      <c:pt idx="225" formatCode="0.0">
                        <c:v>23.500000000000068</c:v>
                      </c:pt>
                      <c:pt idx="226" formatCode="0.0">
                        <c:v>23.600000000000069</c:v>
                      </c:pt>
                      <c:pt idx="227" formatCode="0.0">
                        <c:v>23.70000000000007</c:v>
                      </c:pt>
                      <c:pt idx="228" formatCode="0.0">
                        <c:v>23.800000000000072</c:v>
                      </c:pt>
                      <c:pt idx="229" formatCode="0.0">
                        <c:v>23.900000000000073</c:v>
                      </c:pt>
                      <c:pt idx="230" formatCode="0.0">
                        <c:v>24.000000000000075</c:v>
                      </c:pt>
                      <c:pt idx="231" formatCode="0.0">
                        <c:v>24.100000000000076</c:v>
                      </c:pt>
                      <c:pt idx="232" formatCode="0.0">
                        <c:v>24.200000000000077</c:v>
                      </c:pt>
                      <c:pt idx="233" formatCode="0.0">
                        <c:v>24.300000000000079</c:v>
                      </c:pt>
                      <c:pt idx="234" formatCode="0.0">
                        <c:v>24.40000000000008</c:v>
                      </c:pt>
                      <c:pt idx="235" formatCode="0.0">
                        <c:v>24.500000000000082</c:v>
                      </c:pt>
                      <c:pt idx="236" formatCode="0.0">
                        <c:v>24.600000000000083</c:v>
                      </c:pt>
                      <c:pt idx="237" formatCode="0.0">
                        <c:v>24.700000000000085</c:v>
                      </c:pt>
                      <c:pt idx="238" formatCode="0.0">
                        <c:v>24.800000000000086</c:v>
                      </c:pt>
                      <c:pt idx="239" formatCode="0.0">
                        <c:v>24.900000000000087</c:v>
                      </c:pt>
                      <c:pt idx="240" formatCode="0.0">
                        <c:v>25.000000000000089</c:v>
                      </c:pt>
                      <c:pt idx="241" formatCode="0.0">
                        <c:v>25.10000000000009</c:v>
                      </c:pt>
                      <c:pt idx="242" formatCode="0.0">
                        <c:v>25.200000000000092</c:v>
                      </c:pt>
                      <c:pt idx="243" formatCode="0.0">
                        <c:v>25.300000000000093</c:v>
                      </c:pt>
                      <c:pt idx="244" formatCode="0.0">
                        <c:v>25.400000000000095</c:v>
                      </c:pt>
                      <c:pt idx="245" formatCode="0.0">
                        <c:v>25.500000000000096</c:v>
                      </c:pt>
                      <c:pt idx="246" formatCode="0.0">
                        <c:v>25.600000000000097</c:v>
                      </c:pt>
                      <c:pt idx="247" formatCode="0.0">
                        <c:v>25.700000000000099</c:v>
                      </c:pt>
                      <c:pt idx="248" formatCode="0.0">
                        <c:v>25.8000000000001</c:v>
                      </c:pt>
                      <c:pt idx="249" formatCode="0.0">
                        <c:v>25.900000000000102</c:v>
                      </c:pt>
                      <c:pt idx="250" formatCode="0.0">
                        <c:v>26.000000000000103</c:v>
                      </c:pt>
                      <c:pt idx="251" formatCode="0.0">
                        <c:v>26.100000000000104</c:v>
                      </c:pt>
                      <c:pt idx="252" formatCode="0.0">
                        <c:v>26.200000000000106</c:v>
                      </c:pt>
                      <c:pt idx="253" formatCode="0.0">
                        <c:v>26.300000000000107</c:v>
                      </c:pt>
                      <c:pt idx="254" formatCode="0.0">
                        <c:v>26.400000000000109</c:v>
                      </c:pt>
                      <c:pt idx="255" formatCode="0.0">
                        <c:v>26.50000000000011</c:v>
                      </c:pt>
                      <c:pt idx="256" formatCode="0.0">
                        <c:v>26.600000000000112</c:v>
                      </c:pt>
                      <c:pt idx="257" formatCode="0.0">
                        <c:v>26.700000000000113</c:v>
                      </c:pt>
                      <c:pt idx="258" formatCode="0.0">
                        <c:v>26.800000000000114</c:v>
                      </c:pt>
                      <c:pt idx="259" formatCode="0.0">
                        <c:v>26.900000000000116</c:v>
                      </c:pt>
                      <c:pt idx="260" formatCode="0.0">
                        <c:v>27.000000000000117</c:v>
                      </c:pt>
                      <c:pt idx="261" formatCode="0.0">
                        <c:v>27.100000000000119</c:v>
                      </c:pt>
                      <c:pt idx="262" formatCode="0.0">
                        <c:v>27.20000000000012</c:v>
                      </c:pt>
                      <c:pt idx="263" formatCode="0.0">
                        <c:v>27.300000000000122</c:v>
                      </c:pt>
                      <c:pt idx="264" formatCode="0.0">
                        <c:v>27.400000000000123</c:v>
                      </c:pt>
                      <c:pt idx="265" formatCode="0.0">
                        <c:v>27.500000000000124</c:v>
                      </c:pt>
                      <c:pt idx="266" formatCode="0.0">
                        <c:v>27.600000000000126</c:v>
                      </c:pt>
                      <c:pt idx="267" formatCode="0.0">
                        <c:v>27.700000000000127</c:v>
                      </c:pt>
                      <c:pt idx="268" formatCode="0.0">
                        <c:v>27.800000000000129</c:v>
                      </c:pt>
                      <c:pt idx="269" formatCode="0.0">
                        <c:v>27.90000000000013</c:v>
                      </c:pt>
                      <c:pt idx="270" formatCode="0.0">
                        <c:v>28.000000000000131</c:v>
                      </c:pt>
                      <c:pt idx="271" formatCode="0.0">
                        <c:v>28.100000000000133</c:v>
                      </c:pt>
                      <c:pt idx="272" formatCode="0.0">
                        <c:v>28.200000000000134</c:v>
                      </c:pt>
                      <c:pt idx="273" formatCode="0.0">
                        <c:v>28.300000000000136</c:v>
                      </c:pt>
                      <c:pt idx="274" formatCode="0.0">
                        <c:v>28.400000000000137</c:v>
                      </c:pt>
                      <c:pt idx="275" formatCode="0.0">
                        <c:v>28.500000000000139</c:v>
                      </c:pt>
                      <c:pt idx="276" formatCode="0.0">
                        <c:v>28.60000000000014</c:v>
                      </c:pt>
                      <c:pt idx="277" formatCode="0.0">
                        <c:v>28.700000000000141</c:v>
                      </c:pt>
                      <c:pt idx="278" formatCode="0.0">
                        <c:v>28.800000000000143</c:v>
                      </c:pt>
                      <c:pt idx="279" formatCode="0.0">
                        <c:v>28.900000000000144</c:v>
                      </c:pt>
                      <c:pt idx="280" formatCode="0.0">
                        <c:v>29.000000000000146</c:v>
                      </c:pt>
                      <c:pt idx="281" formatCode="0.0">
                        <c:v>29.100000000000147</c:v>
                      </c:pt>
                      <c:pt idx="282" formatCode="0.0">
                        <c:v>29.200000000000149</c:v>
                      </c:pt>
                      <c:pt idx="283" formatCode="0.0">
                        <c:v>29.30000000000015</c:v>
                      </c:pt>
                      <c:pt idx="284" formatCode="0.0">
                        <c:v>29.400000000000151</c:v>
                      </c:pt>
                      <c:pt idx="285" formatCode="0.0">
                        <c:v>29.500000000000153</c:v>
                      </c:pt>
                      <c:pt idx="286" formatCode="0.0">
                        <c:v>29.600000000000154</c:v>
                      </c:pt>
                      <c:pt idx="287" formatCode="0.0">
                        <c:v>29.700000000000156</c:v>
                      </c:pt>
                      <c:pt idx="288" formatCode="0.0">
                        <c:v>29.800000000000157</c:v>
                      </c:pt>
                      <c:pt idx="289" formatCode="0.0">
                        <c:v>29.900000000000158</c:v>
                      </c:pt>
                      <c:pt idx="290" formatCode="0.0">
                        <c:v>30.00000000000016</c:v>
                      </c:pt>
                      <c:pt idx="291" formatCode="0.0">
                        <c:v>30.100000000000161</c:v>
                      </c:pt>
                      <c:pt idx="292" formatCode="0.0">
                        <c:v>30.200000000000163</c:v>
                      </c:pt>
                      <c:pt idx="293" formatCode="0.0">
                        <c:v>30.300000000000164</c:v>
                      </c:pt>
                      <c:pt idx="294" formatCode="0.0">
                        <c:v>30.400000000000166</c:v>
                      </c:pt>
                      <c:pt idx="295" formatCode="0.0">
                        <c:v>30.500000000000167</c:v>
                      </c:pt>
                      <c:pt idx="296" formatCode="0.0">
                        <c:v>30.600000000000168</c:v>
                      </c:pt>
                      <c:pt idx="297" formatCode="0.0">
                        <c:v>30.70000000000017</c:v>
                      </c:pt>
                      <c:pt idx="298" formatCode="0.0">
                        <c:v>30.800000000000171</c:v>
                      </c:pt>
                      <c:pt idx="299" formatCode="0.0">
                        <c:v>30.900000000000173</c:v>
                      </c:pt>
                      <c:pt idx="300" formatCode="0.0">
                        <c:v>31.000000000000174</c:v>
                      </c:pt>
                      <c:pt idx="301" formatCode="0.0">
                        <c:v>31.100000000000176</c:v>
                      </c:pt>
                      <c:pt idx="302" formatCode="0.0">
                        <c:v>31.200000000000177</c:v>
                      </c:pt>
                      <c:pt idx="303" formatCode="0.0">
                        <c:v>31.300000000000178</c:v>
                      </c:pt>
                      <c:pt idx="304" formatCode="0.0">
                        <c:v>31.40000000000018</c:v>
                      </c:pt>
                      <c:pt idx="305" formatCode="0.0">
                        <c:v>31.500000000000181</c:v>
                      </c:pt>
                      <c:pt idx="306" formatCode="0.0">
                        <c:v>31.600000000000183</c:v>
                      </c:pt>
                      <c:pt idx="307" formatCode="0.0">
                        <c:v>31.700000000000184</c:v>
                      </c:pt>
                      <c:pt idx="308" formatCode="0.0">
                        <c:v>31.800000000000185</c:v>
                      </c:pt>
                      <c:pt idx="309" formatCode="0.0">
                        <c:v>31.900000000000187</c:v>
                      </c:pt>
                      <c:pt idx="310" formatCode="0.0">
                        <c:v>32.000000000000185</c:v>
                      </c:pt>
                      <c:pt idx="311" formatCode="0.0">
                        <c:v>32.100000000000186</c:v>
                      </c:pt>
                      <c:pt idx="312" formatCode="0.0">
                        <c:v>32.200000000000188</c:v>
                      </c:pt>
                      <c:pt idx="313" formatCode="0.0">
                        <c:v>32.300000000000189</c:v>
                      </c:pt>
                      <c:pt idx="314" formatCode="0.0">
                        <c:v>32.40000000000019</c:v>
                      </c:pt>
                      <c:pt idx="315" formatCode="0.0">
                        <c:v>32.500000000000192</c:v>
                      </c:pt>
                      <c:pt idx="316" formatCode="0.0">
                        <c:v>32.600000000000193</c:v>
                      </c:pt>
                      <c:pt idx="317" formatCode="0.0">
                        <c:v>32.700000000000195</c:v>
                      </c:pt>
                      <c:pt idx="318" formatCode="0.0">
                        <c:v>32.800000000000196</c:v>
                      </c:pt>
                      <c:pt idx="319" formatCode="0.0">
                        <c:v>32.900000000000198</c:v>
                      </c:pt>
                      <c:pt idx="320" formatCode="0.0">
                        <c:v>33.000000000000199</c:v>
                      </c:pt>
                      <c:pt idx="321" formatCode="0.0">
                        <c:v>33.1000000000002</c:v>
                      </c:pt>
                      <c:pt idx="322" formatCode="0.0">
                        <c:v>33.200000000000202</c:v>
                      </c:pt>
                      <c:pt idx="323" formatCode="0.0">
                        <c:v>33.300000000000203</c:v>
                      </c:pt>
                      <c:pt idx="324" formatCode="0.0">
                        <c:v>33.400000000000205</c:v>
                      </c:pt>
                      <c:pt idx="325" formatCode="0.0">
                        <c:v>33.500000000000206</c:v>
                      </c:pt>
                      <c:pt idx="326" formatCode="0.0">
                        <c:v>33.600000000000207</c:v>
                      </c:pt>
                      <c:pt idx="327" formatCode="0.0">
                        <c:v>33.700000000000209</c:v>
                      </c:pt>
                      <c:pt idx="328" formatCode="0.0">
                        <c:v>33.80000000000021</c:v>
                      </c:pt>
                      <c:pt idx="329" formatCode="0.0">
                        <c:v>33.900000000000212</c:v>
                      </c:pt>
                      <c:pt idx="330" formatCode="0.0">
                        <c:v>34.000000000000213</c:v>
                      </c:pt>
                      <c:pt idx="331" formatCode="0.0">
                        <c:v>34.100000000000215</c:v>
                      </c:pt>
                      <c:pt idx="332" formatCode="0.0">
                        <c:v>34.200000000000216</c:v>
                      </c:pt>
                      <c:pt idx="333" formatCode="0.0">
                        <c:v>34.300000000000217</c:v>
                      </c:pt>
                      <c:pt idx="334" formatCode="0.0">
                        <c:v>34.400000000000219</c:v>
                      </c:pt>
                      <c:pt idx="335" formatCode="0.0">
                        <c:v>34.50000000000022</c:v>
                      </c:pt>
                      <c:pt idx="336" formatCode="0.0">
                        <c:v>34.600000000000222</c:v>
                      </c:pt>
                      <c:pt idx="337" formatCode="0.0">
                        <c:v>34.700000000000223</c:v>
                      </c:pt>
                      <c:pt idx="338" formatCode="0.0">
                        <c:v>34.800000000000225</c:v>
                      </c:pt>
                      <c:pt idx="339" formatCode="0.0">
                        <c:v>34.900000000000226</c:v>
                      </c:pt>
                      <c:pt idx="340" formatCode="0.0">
                        <c:v>35.000000000000227</c:v>
                      </c:pt>
                      <c:pt idx="341" formatCode="0.0">
                        <c:v>35.100000000000229</c:v>
                      </c:pt>
                      <c:pt idx="342" formatCode="0.0">
                        <c:v>35.20000000000023</c:v>
                      </c:pt>
                      <c:pt idx="343" formatCode="0.0">
                        <c:v>35.300000000000232</c:v>
                      </c:pt>
                      <c:pt idx="344" formatCode="0.0">
                        <c:v>35.400000000000233</c:v>
                      </c:pt>
                      <c:pt idx="345" formatCode="0.0">
                        <c:v>35.500000000000234</c:v>
                      </c:pt>
                      <c:pt idx="346" formatCode="0.0">
                        <c:v>35.600000000000236</c:v>
                      </c:pt>
                      <c:pt idx="347" formatCode="0.0">
                        <c:v>35.700000000000237</c:v>
                      </c:pt>
                      <c:pt idx="348" formatCode="0.0">
                        <c:v>35.800000000000239</c:v>
                      </c:pt>
                      <c:pt idx="349" formatCode="0.0">
                        <c:v>35.90000000000024</c:v>
                      </c:pt>
                      <c:pt idx="350" formatCode="0.0">
                        <c:v>36.000000000000242</c:v>
                      </c:pt>
                      <c:pt idx="351" formatCode="0.0">
                        <c:v>36.100000000000243</c:v>
                      </c:pt>
                      <c:pt idx="352" formatCode="0.0">
                        <c:v>36.200000000000244</c:v>
                      </c:pt>
                      <c:pt idx="353" formatCode="0.0">
                        <c:v>36.300000000000246</c:v>
                      </c:pt>
                      <c:pt idx="354" formatCode="0.0">
                        <c:v>36.400000000000247</c:v>
                      </c:pt>
                      <c:pt idx="355" formatCode="0.0">
                        <c:v>36.500000000000249</c:v>
                      </c:pt>
                      <c:pt idx="356" formatCode="0.0">
                        <c:v>36.60000000000025</c:v>
                      </c:pt>
                      <c:pt idx="357" formatCode="0.0">
                        <c:v>36.700000000000252</c:v>
                      </c:pt>
                      <c:pt idx="358" formatCode="0.0">
                        <c:v>36.800000000000253</c:v>
                      </c:pt>
                      <c:pt idx="359" formatCode="0.0">
                        <c:v>36.900000000000254</c:v>
                      </c:pt>
                      <c:pt idx="360" formatCode="0.0">
                        <c:v>37.000000000000256</c:v>
                      </c:pt>
                      <c:pt idx="361" formatCode="0.0">
                        <c:v>37.100000000000257</c:v>
                      </c:pt>
                      <c:pt idx="362" formatCode="0.0">
                        <c:v>37.200000000000259</c:v>
                      </c:pt>
                      <c:pt idx="363" formatCode="0.0">
                        <c:v>37.30000000000026</c:v>
                      </c:pt>
                      <c:pt idx="364" formatCode="0.0">
                        <c:v>37.400000000000261</c:v>
                      </c:pt>
                      <c:pt idx="365" formatCode="0.0">
                        <c:v>37.500000000000263</c:v>
                      </c:pt>
                      <c:pt idx="366" formatCode="0.0">
                        <c:v>37.600000000000264</c:v>
                      </c:pt>
                      <c:pt idx="367" formatCode="0.0">
                        <c:v>37.700000000000266</c:v>
                      </c:pt>
                      <c:pt idx="368" formatCode="0.0">
                        <c:v>37.800000000000267</c:v>
                      </c:pt>
                      <c:pt idx="369" formatCode="0.0">
                        <c:v>37.900000000000269</c:v>
                      </c:pt>
                      <c:pt idx="370" formatCode="0.0">
                        <c:v>38.00000000000027</c:v>
                      </c:pt>
                      <c:pt idx="371" formatCode="0.0">
                        <c:v>38.100000000000271</c:v>
                      </c:pt>
                      <c:pt idx="372" formatCode="0.0">
                        <c:v>38.200000000000273</c:v>
                      </c:pt>
                      <c:pt idx="373" formatCode="0.0">
                        <c:v>38.300000000000274</c:v>
                      </c:pt>
                      <c:pt idx="374" formatCode="0.0">
                        <c:v>38.400000000000276</c:v>
                      </c:pt>
                      <c:pt idx="375" formatCode="0.0">
                        <c:v>38.500000000000277</c:v>
                      </c:pt>
                      <c:pt idx="376" formatCode="0.0">
                        <c:v>38.600000000000279</c:v>
                      </c:pt>
                      <c:pt idx="377" formatCode="0.0">
                        <c:v>38.70000000000028</c:v>
                      </c:pt>
                      <c:pt idx="378" formatCode="0.0">
                        <c:v>38.800000000000281</c:v>
                      </c:pt>
                      <c:pt idx="379" formatCode="0.0">
                        <c:v>38.900000000000283</c:v>
                      </c:pt>
                      <c:pt idx="380" formatCode="0.0">
                        <c:v>39.000000000000284</c:v>
                      </c:pt>
                      <c:pt idx="381" formatCode="0.0">
                        <c:v>39.100000000000286</c:v>
                      </c:pt>
                      <c:pt idx="382" formatCode="0.0">
                        <c:v>39.200000000000287</c:v>
                      </c:pt>
                      <c:pt idx="383" formatCode="0.0">
                        <c:v>39.300000000000288</c:v>
                      </c:pt>
                      <c:pt idx="384" formatCode="0.0">
                        <c:v>39.40000000000029</c:v>
                      </c:pt>
                      <c:pt idx="385" formatCode="0.0">
                        <c:v>39.500000000000291</c:v>
                      </c:pt>
                      <c:pt idx="386" formatCode="0.0">
                        <c:v>39.600000000000293</c:v>
                      </c:pt>
                      <c:pt idx="387" formatCode="0.0">
                        <c:v>39.700000000000294</c:v>
                      </c:pt>
                      <c:pt idx="388" formatCode="0.0">
                        <c:v>39.800000000000296</c:v>
                      </c:pt>
                      <c:pt idx="389" formatCode="0.0">
                        <c:v>39.900000000000297</c:v>
                      </c:pt>
                      <c:pt idx="390" formatCode="0.0">
                        <c:v>40.000000000000298</c:v>
                      </c:pt>
                      <c:pt idx="391" formatCode="0.0">
                        <c:v>40.1000000000003</c:v>
                      </c:pt>
                      <c:pt idx="392" formatCode="0.0">
                        <c:v>40.200000000000301</c:v>
                      </c:pt>
                      <c:pt idx="393" formatCode="0.0">
                        <c:v>40.300000000000303</c:v>
                      </c:pt>
                      <c:pt idx="394" formatCode="0.0">
                        <c:v>40.400000000000304</c:v>
                      </c:pt>
                      <c:pt idx="395" formatCode="0.0">
                        <c:v>40.500000000000306</c:v>
                      </c:pt>
                      <c:pt idx="396" formatCode="0.0">
                        <c:v>40.600000000000307</c:v>
                      </c:pt>
                      <c:pt idx="397" formatCode="0.0">
                        <c:v>40.700000000000308</c:v>
                      </c:pt>
                      <c:pt idx="398" formatCode="0.0">
                        <c:v>40.80000000000031</c:v>
                      </c:pt>
                      <c:pt idx="399" formatCode="0.0">
                        <c:v>40.900000000000311</c:v>
                      </c:pt>
                      <c:pt idx="400" formatCode="0.0">
                        <c:v>41.000000000000313</c:v>
                      </c:pt>
                      <c:pt idx="401" formatCode="0.0">
                        <c:v>41.100000000000314</c:v>
                      </c:pt>
                      <c:pt idx="402" formatCode="0.0">
                        <c:v>41.200000000000315</c:v>
                      </c:pt>
                      <c:pt idx="403" formatCode="0.0">
                        <c:v>41.300000000000317</c:v>
                      </c:pt>
                      <c:pt idx="404" formatCode="0.0">
                        <c:v>41.400000000000318</c:v>
                      </c:pt>
                      <c:pt idx="405" formatCode="0.0">
                        <c:v>41.50000000000032</c:v>
                      </c:pt>
                      <c:pt idx="406" formatCode="0.0">
                        <c:v>41.600000000000321</c:v>
                      </c:pt>
                      <c:pt idx="407" formatCode="0.0">
                        <c:v>41.700000000000323</c:v>
                      </c:pt>
                      <c:pt idx="408" formatCode="0.0">
                        <c:v>41.800000000000324</c:v>
                      </c:pt>
                      <c:pt idx="409" formatCode="0.0">
                        <c:v>41.900000000000325</c:v>
                      </c:pt>
                      <c:pt idx="410" formatCode="0.0">
                        <c:v>42.000000000000327</c:v>
                      </c:pt>
                      <c:pt idx="411" formatCode="0.0">
                        <c:v>42.100000000000328</c:v>
                      </c:pt>
                      <c:pt idx="412" formatCode="0.0">
                        <c:v>42.20000000000033</c:v>
                      </c:pt>
                      <c:pt idx="413" formatCode="0.0">
                        <c:v>42.300000000000331</c:v>
                      </c:pt>
                      <c:pt idx="414" formatCode="0.0">
                        <c:v>42.400000000000333</c:v>
                      </c:pt>
                      <c:pt idx="415" formatCode="0.0">
                        <c:v>42.500000000000334</c:v>
                      </c:pt>
                      <c:pt idx="416" formatCode="0.0">
                        <c:v>42.600000000000335</c:v>
                      </c:pt>
                      <c:pt idx="417" formatCode="0.0">
                        <c:v>42.700000000000337</c:v>
                      </c:pt>
                      <c:pt idx="418" formatCode="0.0">
                        <c:v>42.800000000000338</c:v>
                      </c:pt>
                      <c:pt idx="419" formatCode="0.0">
                        <c:v>42.90000000000034</c:v>
                      </c:pt>
                      <c:pt idx="420" formatCode="0.0">
                        <c:v>43.000000000000341</c:v>
                      </c:pt>
                      <c:pt idx="421" formatCode="0.0">
                        <c:v>43.100000000000342</c:v>
                      </c:pt>
                      <c:pt idx="422" formatCode="0.0">
                        <c:v>43.200000000000344</c:v>
                      </c:pt>
                      <c:pt idx="423" formatCode="0.0">
                        <c:v>43.300000000000345</c:v>
                      </c:pt>
                      <c:pt idx="424" formatCode="0.0">
                        <c:v>43.400000000000347</c:v>
                      </c:pt>
                      <c:pt idx="425" formatCode="0.0">
                        <c:v>43.500000000000348</c:v>
                      </c:pt>
                      <c:pt idx="426" formatCode="0.0">
                        <c:v>43.60000000000035</c:v>
                      </c:pt>
                      <c:pt idx="427" formatCode="0.0">
                        <c:v>43.700000000000351</c:v>
                      </c:pt>
                      <c:pt idx="428" formatCode="0.0">
                        <c:v>43.800000000000352</c:v>
                      </c:pt>
                      <c:pt idx="429" formatCode="0.0">
                        <c:v>43.900000000000354</c:v>
                      </c:pt>
                      <c:pt idx="430" formatCode="0.0">
                        <c:v>44.000000000000355</c:v>
                      </c:pt>
                      <c:pt idx="431" formatCode="0.0">
                        <c:v>44.100000000000357</c:v>
                      </c:pt>
                      <c:pt idx="432" formatCode="0.0">
                        <c:v>44.200000000000358</c:v>
                      </c:pt>
                      <c:pt idx="433" formatCode="0.0">
                        <c:v>44.30000000000036</c:v>
                      </c:pt>
                      <c:pt idx="434" formatCode="0.0">
                        <c:v>44.400000000000361</c:v>
                      </c:pt>
                      <c:pt idx="435" formatCode="0.0">
                        <c:v>44.500000000000362</c:v>
                      </c:pt>
                      <c:pt idx="436" formatCode="0.0">
                        <c:v>44.600000000000364</c:v>
                      </c:pt>
                      <c:pt idx="437" formatCode="0.0">
                        <c:v>44.700000000000365</c:v>
                      </c:pt>
                      <c:pt idx="438" formatCode="0.0">
                        <c:v>44.800000000000367</c:v>
                      </c:pt>
                      <c:pt idx="439" formatCode="0.0">
                        <c:v>44.900000000000368</c:v>
                      </c:pt>
                      <c:pt idx="440" formatCode="0.0">
                        <c:v>45.000000000000369</c:v>
                      </c:pt>
                      <c:pt idx="441" formatCode="0.0">
                        <c:v>45.100000000000371</c:v>
                      </c:pt>
                      <c:pt idx="442" formatCode="0.0">
                        <c:v>45.200000000000372</c:v>
                      </c:pt>
                      <c:pt idx="443" formatCode="0.0">
                        <c:v>45.300000000000374</c:v>
                      </c:pt>
                      <c:pt idx="444" formatCode="0.0">
                        <c:v>45.400000000000375</c:v>
                      </c:pt>
                      <c:pt idx="445" formatCode="0.0">
                        <c:v>45.500000000000377</c:v>
                      </c:pt>
                      <c:pt idx="446" formatCode="0.0">
                        <c:v>45.600000000000378</c:v>
                      </c:pt>
                      <c:pt idx="447" formatCode="0.0">
                        <c:v>45.700000000000379</c:v>
                      </c:pt>
                      <c:pt idx="448" formatCode="0.0">
                        <c:v>45.800000000000381</c:v>
                      </c:pt>
                      <c:pt idx="449" formatCode="0.0">
                        <c:v>45.900000000000382</c:v>
                      </c:pt>
                      <c:pt idx="450" formatCode="0.0">
                        <c:v>46.000000000000384</c:v>
                      </c:pt>
                      <c:pt idx="451" formatCode="0.0">
                        <c:v>46.100000000000385</c:v>
                      </c:pt>
                      <c:pt idx="452" formatCode="0.0">
                        <c:v>46.200000000000387</c:v>
                      </c:pt>
                      <c:pt idx="453" formatCode="0.0">
                        <c:v>46.300000000000388</c:v>
                      </c:pt>
                      <c:pt idx="454" formatCode="0.0">
                        <c:v>46.400000000000389</c:v>
                      </c:pt>
                      <c:pt idx="455" formatCode="0.0">
                        <c:v>46.500000000000391</c:v>
                      </c:pt>
                      <c:pt idx="456" formatCode="0.0">
                        <c:v>46.600000000000392</c:v>
                      </c:pt>
                      <c:pt idx="457" formatCode="0.0">
                        <c:v>46.700000000000394</c:v>
                      </c:pt>
                      <c:pt idx="458" formatCode="0.0">
                        <c:v>46.800000000000395</c:v>
                      </c:pt>
                      <c:pt idx="459" formatCode="0.0">
                        <c:v>46.900000000000396</c:v>
                      </c:pt>
                      <c:pt idx="460" formatCode="0.0">
                        <c:v>47.000000000000398</c:v>
                      </c:pt>
                      <c:pt idx="461" formatCode="0.0">
                        <c:v>47.100000000000399</c:v>
                      </c:pt>
                      <c:pt idx="462" formatCode="0.0">
                        <c:v>47.200000000000401</c:v>
                      </c:pt>
                      <c:pt idx="463" formatCode="0.0">
                        <c:v>47.300000000000402</c:v>
                      </c:pt>
                      <c:pt idx="464" formatCode="0.0">
                        <c:v>47.400000000000404</c:v>
                      </c:pt>
                      <c:pt idx="465" formatCode="0.0">
                        <c:v>47.500000000000405</c:v>
                      </c:pt>
                      <c:pt idx="466" formatCode="0.0">
                        <c:v>47.600000000000406</c:v>
                      </c:pt>
                      <c:pt idx="467" formatCode="0.0">
                        <c:v>47.700000000000408</c:v>
                      </c:pt>
                      <c:pt idx="468" formatCode="0.0">
                        <c:v>47.800000000000409</c:v>
                      </c:pt>
                      <c:pt idx="469" formatCode="0.0">
                        <c:v>47.900000000000411</c:v>
                      </c:pt>
                      <c:pt idx="470" formatCode="0.0">
                        <c:v>48.000000000000412</c:v>
                      </c:pt>
                      <c:pt idx="471" formatCode="0.0">
                        <c:v>48.100000000000414</c:v>
                      </c:pt>
                      <c:pt idx="472" formatCode="0.0">
                        <c:v>48.200000000000415</c:v>
                      </c:pt>
                      <c:pt idx="473" formatCode="0.0">
                        <c:v>48.300000000000416</c:v>
                      </c:pt>
                      <c:pt idx="474" formatCode="0.0">
                        <c:v>48.400000000000418</c:v>
                      </c:pt>
                      <c:pt idx="475" formatCode="0.0">
                        <c:v>48.500000000000419</c:v>
                      </c:pt>
                      <c:pt idx="476" formatCode="0.0">
                        <c:v>48.600000000000421</c:v>
                      </c:pt>
                      <c:pt idx="477" formatCode="0.0">
                        <c:v>48.700000000000422</c:v>
                      </c:pt>
                      <c:pt idx="478" formatCode="0.0">
                        <c:v>48.800000000000423</c:v>
                      </c:pt>
                      <c:pt idx="479" formatCode="0.0">
                        <c:v>48.900000000000425</c:v>
                      </c:pt>
                      <c:pt idx="480" formatCode="0.0">
                        <c:v>49.000000000000426</c:v>
                      </c:pt>
                      <c:pt idx="481" formatCode="0.0">
                        <c:v>49.100000000000428</c:v>
                      </c:pt>
                      <c:pt idx="482" formatCode="0.0">
                        <c:v>49.200000000000429</c:v>
                      </c:pt>
                      <c:pt idx="483" formatCode="0.0">
                        <c:v>49.300000000000431</c:v>
                      </c:pt>
                      <c:pt idx="484" formatCode="0.0">
                        <c:v>49.400000000000432</c:v>
                      </c:pt>
                      <c:pt idx="485" formatCode="0.0">
                        <c:v>49.500000000000433</c:v>
                      </c:pt>
                      <c:pt idx="486" formatCode="0.0">
                        <c:v>49.600000000000435</c:v>
                      </c:pt>
                      <c:pt idx="487" formatCode="0.0">
                        <c:v>49.700000000000436</c:v>
                      </c:pt>
                      <c:pt idx="488" formatCode="0.0">
                        <c:v>49.800000000000438</c:v>
                      </c:pt>
                      <c:pt idx="489" formatCode="0.0">
                        <c:v>49.900000000000439</c:v>
                      </c:pt>
                      <c:pt idx="490" formatCode="0.0">
                        <c:v>50.000000000000441</c:v>
                      </c:pt>
                      <c:pt idx="491" formatCode="0.0">
                        <c:v>50.100000000000442</c:v>
                      </c:pt>
                      <c:pt idx="492" formatCode="0.0">
                        <c:v>50.200000000000443</c:v>
                      </c:pt>
                      <c:pt idx="493" formatCode="0.0">
                        <c:v>50.300000000000445</c:v>
                      </c:pt>
                      <c:pt idx="494" formatCode="0.0">
                        <c:v>50.400000000000446</c:v>
                      </c:pt>
                      <c:pt idx="495" formatCode="0.0">
                        <c:v>50.500000000000448</c:v>
                      </c:pt>
                      <c:pt idx="496" formatCode="0.0">
                        <c:v>50.600000000000449</c:v>
                      </c:pt>
                      <c:pt idx="497" formatCode="0.0">
                        <c:v>50.70000000000045</c:v>
                      </c:pt>
                      <c:pt idx="498" formatCode="0.0">
                        <c:v>50.800000000000452</c:v>
                      </c:pt>
                      <c:pt idx="499" formatCode="0.0">
                        <c:v>50.900000000000453</c:v>
                      </c:pt>
                      <c:pt idx="500" formatCode="0.0">
                        <c:v>51.000000000000455</c:v>
                      </c:pt>
                      <c:pt idx="501" formatCode="0.0">
                        <c:v>51.100000000000456</c:v>
                      </c:pt>
                      <c:pt idx="502" formatCode="0.0">
                        <c:v>51.200000000000458</c:v>
                      </c:pt>
                      <c:pt idx="503" formatCode="0.0">
                        <c:v>51.300000000000459</c:v>
                      </c:pt>
                      <c:pt idx="504" formatCode="0.0">
                        <c:v>51.40000000000046</c:v>
                      </c:pt>
                      <c:pt idx="505" formatCode="0.0">
                        <c:v>51.500000000000462</c:v>
                      </c:pt>
                      <c:pt idx="506" formatCode="0.0">
                        <c:v>51.600000000000463</c:v>
                      </c:pt>
                      <c:pt idx="507" formatCode="0.0">
                        <c:v>51.700000000000465</c:v>
                      </c:pt>
                      <c:pt idx="508" formatCode="0.0">
                        <c:v>51.800000000000466</c:v>
                      </c:pt>
                      <c:pt idx="509" formatCode="0.0">
                        <c:v>51.900000000000468</c:v>
                      </c:pt>
                      <c:pt idx="510" formatCode="0.0">
                        <c:v>52.000000000000469</c:v>
                      </c:pt>
                      <c:pt idx="511" formatCode="0.0">
                        <c:v>52.10000000000047</c:v>
                      </c:pt>
                      <c:pt idx="512" formatCode="0.0">
                        <c:v>52.200000000000472</c:v>
                      </c:pt>
                      <c:pt idx="513" formatCode="0.0">
                        <c:v>52.300000000000473</c:v>
                      </c:pt>
                      <c:pt idx="514" formatCode="0.0">
                        <c:v>52.400000000000475</c:v>
                      </c:pt>
                      <c:pt idx="515" formatCode="0.0">
                        <c:v>52.500000000000476</c:v>
                      </c:pt>
                      <c:pt idx="516" formatCode="0.0">
                        <c:v>52.600000000000477</c:v>
                      </c:pt>
                      <c:pt idx="517" formatCode="0.0">
                        <c:v>52.700000000000479</c:v>
                      </c:pt>
                      <c:pt idx="518" formatCode="0.0">
                        <c:v>52.80000000000048</c:v>
                      </c:pt>
                      <c:pt idx="519" formatCode="0.0">
                        <c:v>52.900000000000482</c:v>
                      </c:pt>
                      <c:pt idx="520" formatCode="0.0">
                        <c:v>53.000000000000483</c:v>
                      </c:pt>
                      <c:pt idx="521" formatCode="0.0">
                        <c:v>53.100000000000485</c:v>
                      </c:pt>
                      <c:pt idx="522" formatCode="0.0">
                        <c:v>53.200000000000486</c:v>
                      </c:pt>
                      <c:pt idx="523" formatCode="0.0">
                        <c:v>53.300000000000487</c:v>
                      </c:pt>
                      <c:pt idx="524" formatCode="0.0">
                        <c:v>53.400000000000489</c:v>
                      </c:pt>
                      <c:pt idx="525" formatCode="0.0">
                        <c:v>53.50000000000049</c:v>
                      </c:pt>
                      <c:pt idx="526" formatCode="0.0">
                        <c:v>53.600000000000492</c:v>
                      </c:pt>
                      <c:pt idx="527" formatCode="0.0">
                        <c:v>53.700000000000493</c:v>
                      </c:pt>
                      <c:pt idx="528" formatCode="0.0">
                        <c:v>53.800000000000495</c:v>
                      </c:pt>
                      <c:pt idx="529" formatCode="0.0">
                        <c:v>53.900000000000496</c:v>
                      </c:pt>
                      <c:pt idx="530" formatCode="0.0">
                        <c:v>54.000000000000497</c:v>
                      </c:pt>
                      <c:pt idx="531" formatCode="0.0">
                        <c:v>54.100000000000499</c:v>
                      </c:pt>
                      <c:pt idx="532" formatCode="0.0">
                        <c:v>54.2000000000005</c:v>
                      </c:pt>
                      <c:pt idx="533" formatCode="0.0">
                        <c:v>54.300000000000502</c:v>
                      </c:pt>
                      <c:pt idx="534" formatCode="0.0">
                        <c:v>54.400000000000503</c:v>
                      </c:pt>
                      <c:pt idx="535" formatCode="0.0">
                        <c:v>54.500000000000504</c:v>
                      </c:pt>
                      <c:pt idx="536" formatCode="0.0">
                        <c:v>54.600000000000506</c:v>
                      </c:pt>
                      <c:pt idx="537" formatCode="0.0">
                        <c:v>54.700000000000507</c:v>
                      </c:pt>
                      <c:pt idx="538" formatCode="0.0">
                        <c:v>54.800000000000509</c:v>
                      </c:pt>
                      <c:pt idx="539" formatCode="0.0">
                        <c:v>54.90000000000051</c:v>
                      </c:pt>
                      <c:pt idx="540" formatCode="0.0">
                        <c:v>55.000000000000512</c:v>
                      </c:pt>
                      <c:pt idx="541" formatCode="0.0">
                        <c:v>55.100000000000513</c:v>
                      </c:pt>
                      <c:pt idx="542" formatCode="0.0">
                        <c:v>55.200000000000514</c:v>
                      </c:pt>
                      <c:pt idx="543" formatCode="0.0">
                        <c:v>55.300000000000516</c:v>
                      </c:pt>
                      <c:pt idx="544" formatCode="0.0">
                        <c:v>55.400000000000517</c:v>
                      </c:pt>
                      <c:pt idx="545" formatCode="0.0">
                        <c:v>55.500000000000519</c:v>
                      </c:pt>
                      <c:pt idx="546" formatCode="0.0">
                        <c:v>55.60000000000052</c:v>
                      </c:pt>
                      <c:pt idx="547" formatCode="0.0">
                        <c:v>55.700000000000522</c:v>
                      </c:pt>
                      <c:pt idx="548" formatCode="0.0">
                        <c:v>55.800000000000523</c:v>
                      </c:pt>
                      <c:pt idx="549" formatCode="0.0">
                        <c:v>55.900000000000524</c:v>
                      </c:pt>
                      <c:pt idx="550" formatCode="0.0">
                        <c:v>56.000000000000526</c:v>
                      </c:pt>
                      <c:pt idx="551" formatCode="0.0">
                        <c:v>56.100000000000527</c:v>
                      </c:pt>
                      <c:pt idx="552" formatCode="0.0">
                        <c:v>56.200000000000529</c:v>
                      </c:pt>
                      <c:pt idx="553" formatCode="0.0">
                        <c:v>56.30000000000053</c:v>
                      </c:pt>
                      <c:pt idx="554" formatCode="0.0">
                        <c:v>56.400000000000531</c:v>
                      </c:pt>
                      <c:pt idx="555" formatCode="0.0">
                        <c:v>56.500000000000533</c:v>
                      </c:pt>
                      <c:pt idx="556" formatCode="0.0">
                        <c:v>56.600000000000534</c:v>
                      </c:pt>
                      <c:pt idx="557" formatCode="0.0">
                        <c:v>56.700000000000536</c:v>
                      </c:pt>
                      <c:pt idx="558" formatCode="0.0">
                        <c:v>56.800000000000537</c:v>
                      </c:pt>
                      <c:pt idx="559" formatCode="0.0">
                        <c:v>56.900000000000539</c:v>
                      </c:pt>
                      <c:pt idx="560" formatCode="0.0">
                        <c:v>57.00000000000054</c:v>
                      </c:pt>
                      <c:pt idx="561" formatCode="0.0">
                        <c:v>57.100000000000541</c:v>
                      </c:pt>
                      <c:pt idx="562" formatCode="0.0">
                        <c:v>57.200000000000543</c:v>
                      </c:pt>
                      <c:pt idx="563" formatCode="0.0">
                        <c:v>57.300000000000544</c:v>
                      </c:pt>
                      <c:pt idx="564" formatCode="0.0">
                        <c:v>57.400000000000546</c:v>
                      </c:pt>
                      <c:pt idx="565" formatCode="0.0">
                        <c:v>57.500000000000547</c:v>
                      </c:pt>
                      <c:pt idx="566" formatCode="0.0">
                        <c:v>57.600000000000549</c:v>
                      </c:pt>
                      <c:pt idx="567" formatCode="0.0">
                        <c:v>57.70000000000055</c:v>
                      </c:pt>
                      <c:pt idx="568" formatCode="0.0">
                        <c:v>57.800000000000551</c:v>
                      </c:pt>
                      <c:pt idx="569" formatCode="0.0">
                        <c:v>57.900000000000553</c:v>
                      </c:pt>
                      <c:pt idx="570" formatCode="0.0">
                        <c:v>58.000000000000554</c:v>
                      </c:pt>
                      <c:pt idx="571" formatCode="0.0">
                        <c:v>58.100000000000556</c:v>
                      </c:pt>
                      <c:pt idx="572" formatCode="0.0">
                        <c:v>58.200000000000557</c:v>
                      </c:pt>
                      <c:pt idx="573" formatCode="0.0">
                        <c:v>58.300000000000558</c:v>
                      </c:pt>
                      <c:pt idx="574" formatCode="0.0">
                        <c:v>58.40000000000056</c:v>
                      </c:pt>
                      <c:pt idx="575" formatCode="0.0">
                        <c:v>58.500000000000561</c:v>
                      </c:pt>
                      <c:pt idx="576" formatCode="0.0">
                        <c:v>58.600000000000563</c:v>
                      </c:pt>
                      <c:pt idx="577" formatCode="0.0">
                        <c:v>58.700000000000564</c:v>
                      </c:pt>
                      <c:pt idx="578" formatCode="0.0">
                        <c:v>58.800000000000566</c:v>
                      </c:pt>
                      <c:pt idx="579" formatCode="0.0">
                        <c:v>58.900000000000567</c:v>
                      </c:pt>
                      <c:pt idx="580" formatCode="0.0">
                        <c:v>59.000000000000568</c:v>
                      </c:pt>
                      <c:pt idx="581" formatCode="0.0">
                        <c:v>59.10000000000057</c:v>
                      </c:pt>
                      <c:pt idx="582" formatCode="0.0">
                        <c:v>59.200000000000571</c:v>
                      </c:pt>
                      <c:pt idx="583" formatCode="0.0">
                        <c:v>59.300000000000573</c:v>
                      </c:pt>
                      <c:pt idx="584" formatCode="0.0">
                        <c:v>59.400000000000574</c:v>
                      </c:pt>
                      <c:pt idx="585" formatCode="0.0">
                        <c:v>59.500000000000576</c:v>
                      </c:pt>
                      <c:pt idx="586" formatCode="0.0">
                        <c:v>59.600000000000577</c:v>
                      </c:pt>
                      <c:pt idx="587" formatCode="0.0">
                        <c:v>59.700000000000578</c:v>
                      </c:pt>
                      <c:pt idx="588" formatCode="0.0">
                        <c:v>59.80000000000058</c:v>
                      </c:pt>
                      <c:pt idx="589" formatCode="0.0">
                        <c:v>59.900000000000581</c:v>
                      </c:pt>
                      <c:pt idx="590" formatCode="0.0">
                        <c:v>60</c:v>
                      </c:pt>
                      <c:pt idx="591" formatCode="0.0">
                        <c:v>60.1</c:v>
                      </c:pt>
                      <c:pt idx="592" formatCode="0.0">
                        <c:v>60.2</c:v>
                      </c:pt>
                      <c:pt idx="593" formatCode="0.0">
                        <c:v>60.300000000000004</c:v>
                      </c:pt>
                      <c:pt idx="594" formatCode="0.0">
                        <c:v>60.400000000000006</c:v>
                      </c:pt>
                      <c:pt idx="595" formatCode="0.0">
                        <c:v>60.500000000000007</c:v>
                      </c:pt>
                      <c:pt idx="596" formatCode="0.0">
                        <c:v>60.600000000000009</c:v>
                      </c:pt>
                      <c:pt idx="597" formatCode="0.0">
                        <c:v>60.70000000000001</c:v>
                      </c:pt>
                      <c:pt idx="598" formatCode="0.0">
                        <c:v>60.800000000000011</c:v>
                      </c:pt>
                      <c:pt idx="599" formatCode="0.0">
                        <c:v>60.900000000000013</c:v>
                      </c:pt>
                      <c:pt idx="600" formatCode="0.0">
                        <c:v>61.000000000000014</c:v>
                      </c:pt>
                      <c:pt idx="601" formatCode="0.0">
                        <c:v>61.100000000000016</c:v>
                      </c:pt>
                      <c:pt idx="602" formatCode="0.0">
                        <c:v>61.200000000000017</c:v>
                      </c:pt>
                      <c:pt idx="603" formatCode="0.0">
                        <c:v>61.300000000000018</c:v>
                      </c:pt>
                      <c:pt idx="604" formatCode="0.0">
                        <c:v>61.40000000000002</c:v>
                      </c:pt>
                      <c:pt idx="605" formatCode="0.0">
                        <c:v>61.500000000000021</c:v>
                      </c:pt>
                      <c:pt idx="606" formatCode="0.0">
                        <c:v>61.600000000000023</c:v>
                      </c:pt>
                      <c:pt idx="607" formatCode="0.0">
                        <c:v>61.700000000000024</c:v>
                      </c:pt>
                      <c:pt idx="608" formatCode="0.0">
                        <c:v>61.800000000000026</c:v>
                      </c:pt>
                      <c:pt idx="609" formatCode="0.0">
                        <c:v>61.900000000000027</c:v>
                      </c:pt>
                      <c:pt idx="610" formatCode="0.0">
                        <c:v>62.000000000000028</c:v>
                      </c:pt>
                      <c:pt idx="611" formatCode="0.0">
                        <c:v>62.10000000000003</c:v>
                      </c:pt>
                      <c:pt idx="612" formatCode="0.0">
                        <c:v>62.200000000000031</c:v>
                      </c:pt>
                      <c:pt idx="613" formatCode="0.0">
                        <c:v>62.300000000000033</c:v>
                      </c:pt>
                      <c:pt idx="614" formatCode="0.0">
                        <c:v>62.400000000000034</c:v>
                      </c:pt>
                      <c:pt idx="615" formatCode="0.0">
                        <c:v>62.500000000000036</c:v>
                      </c:pt>
                      <c:pt idx="616" formatCode="0.0">
                        <c:v>62.600000000000037</c:v>
                      </c:pt>
                      <c:pt idx="617" formatCode="0.0">
                        <c:v>62.700000000000038</c:v>
                      </c:pt>
                      <c:pt idx="618" formatCode="0.0">
                        <c:v>62.80000000000004</c:v>
                      </c:pt>
                      <c:pt idx="619" formatCode="0.0">
                        <c:v>62.900000000000041</c:v>
                      </c:pt>
                      <c:pt idx="620" formatCode="0.0">
                        <c:v>63.000000000000043</c:v>
                      </c:pt>
                      <c:pt idx="621" formatCode="0.0">
                        <c:v>63.100000000000044</c:v>
                      </c:pt>
                      <c:pt idx="622" formatCode="0.0">
                        <c:v>63.200000000000045</c:v>
                      </c:pt>
                      <c:pt idx="623" formatCode="0.0">
                        <c:v>63.300000000000047</c:v>
                      </c:pt>
                      <c:pt idx="624" formatCode="0.0">
                        <c:v>63.400000000000048</c:v>
                      </c:pt>
                      <c:pt idx="625" formatCode="0.0">
                        <c:v>63.50000000000005</c:v>
                      </c:pt>
                      <c:pt idx="626" formatCode="0.0">
                        <c:v>63.600000000000051</c:v>
                      </c:pt>
                      <c:pt idx="627" formatCode="0.0">
                        <c:v>63.700000000000053</c:v>
                      </c:pt>
                      <c:pt idx="628" formatCode="0.0">
                        <c:v>63.800000000000054</c:v>
                      </c:pt>
                      <c:pt idx="629" formatCode="0.0">
                        <c:v>63.900000000000055</c:v>
                      </c:pt>
                      <c:pt idx="630" formatCode="0.0">
                        <c:v>64.000000000000057</c:v>
                      </c:pt>
                      <c:pt idx="631" formatCode="0.0">
                        <c:v>64.100000000000051</c:v>
                      </c:pt>
                      <c:pt idx="632" formatCode="0.0">
                        <c:v>64.200000000000045</c:v>
                      </c:pt>
                      <c:pt idx="633" formatCode="0.0">
                        <c:v>64.30000000000004</c:v>
                      </c:pt>
                      <c:pt idx="634" formatCode="0.0">
                        <c:v>64.400000000000034</c:v>
                      </c:pt>
                      <c:pt idx="635" formatCode="0.0">
                        <c:v>64.500000000000028</c:v>
                      </c:pt>
                      <c:pt idx="636" formatCode="0.0">
                        <c:v>64.600000000000023</c:v>
                      </c:pt>
                      <c:pt idx="637" formatCode="0.0">
                        <c:v>64.700000000000017</c:v>
                      </c:pt>
                      <c:pt idx="638" formatCode="0.0">
                        <c:v>64.800000000000011</c:v>
                      </c:pt>
                      <c:pt idx="639" formatCode="0.0">
                        <c:v>64.900000000000006</c:v>
                      </c:pt>
                      <c:pt idx="640" formatCode="0.0">
                        <c:v>65</c:v>
                      </c:pt>
                      <c:pt idx="641" formatCode="0.0">
                        <c:v>65.099999999999994</c:v>
                      </c:pt>
                      <c:pt idx="642" formatCode="0.0">
                        <c:v>65.199999999999989</c:v>
                      </c:pt>
                      <c:pt idx="643" formatCode="0.0">
                        <c:v>65.299999999999983</c:v>
                      </c:pt>
                      <c:pt idx="644" formatCode="0.0">
                        <c:v>65.399999999999977</c:v>
                      </c:pt>
                      <c:pt idx="645" formatCode="0.0">
                        <c:v>65.499999999999972</c:v>
                      </c:pt>
                      <c:pt idx="646" formatCode="0.0">
                        <c:v>65.599999999999966</c:v>
                      </c:pt>
                      <c:pt idx="647" formatCode="0.0">
                        <c:v>65.69999999999996</c:v>
                      </c:pt>
                      <c:pt idx="648" formatCode="0.0">
                        <c:v>65.799999999999955</c:v>
                      </c:pt>
                      <c:pt idx="649" formatCode="0.0">
                        <c:v>65.899999999999949</c:v>
                      </c:pt>
                      <c:pt idx="650" formatCode="0.0">
                        <c:v>65.999999999999943</c:v>
                      </c:pt>
                      <c:pt idx="651" formatCode="0.0">
                        <c:v>66.099999999999937</c:v>
                      </c:pt>
                      <c:pt idx="652" formatCode="0.0">
                        <c:v>66.199999999999932</c:v>
                      </c:pt>
                      <c:pt idx="653" formatCode="0.0">
                        <c:v>66.299999999999926</c:v>
                      </c:pt>
                      <c:pt idx="654" formatCode="0.0">
                        <c:v>66.39999999999992</c:v>
                      </c:pt>
                      <c:pt idx="655" formatCode="0.0">
                        <c:v>66.499999999999915</c:v>
                      </c:pt>
                      <c:pt idx="656" formatCode="0.0">
                        <c:v>66.599999999999909</c:v>
                      </c:pt>
                      <c:pt idx="657" formatCode="0.0">
                        <c:v>66.699999999999903</c:v>
                      </c:pt>
                      <c:pt idx="658" formatCode="0.0">
                        <c:v>66.799999999999898</c:v>
                      </c:pt>
                      <c:pt idx="659" formatCode="0.0">
                        <c:v>66.899999999999892</c:v>
                      </c:pt>
                      <c:pt idx="660" formatCode="0.0">
                        <c:v>66.999999999999886</c:v>
                      </c:pt>
                      <c:pt idx="661" formatCode="0.0">
                        <c:v>67.099999999999881</c:v>
                      </c:pt>
                      <c:pt idx="662" formatCode="0.0">
                        <c:v>67.199999999999875</c:v>
                      </c:pt>
                      <c:pt idx="663" formatCode="0.0">
                        <c:v>67.299999999999869</c:v>
                      </c:pt>
                      <c:pt idx="664" formatCode="0.0">
                        <c:v>67.399999999999864</c:v>
                      </c:pt>
                      <c:pt idx="665" formatCode="0.0">
                        <c:v>67.499999999999858</c:v>
                      </c:pt>
                      <c:pt idx="666" formatCode="0.0">
                        <c:v>67.599999999999852</c:v>
                      </c:pt>
                      <c:pt idx="667" formatCode="0.0">
                        <c:v>67.699999999999847</c:v>
                      </c:pt>
                      <c:pt idx="668" formatCode="0.0">
                        <c:v>67.799999999999841</c:v>
                      </c:pt>
                      <c:pt idx="669" formatCode="0.0">
                        <c:v>67.899999999999835</c:v>
                      </c:pt>
                      <c:pt idx="670" formatCode="0.0">
                        <c:v>67.999999999999829</c:v>
                      </c:pt>
                      <c:pt idx="671" formatCode="0.0">
                        <c:v>68.099999999999824</c:v>
                      </c:pt>
                      <c:pt idx="672" formatCode="0.0">
                        <c:v>68.199999999999818</c:v>
                      </c:pt>
                      <c:pt idx="673" formatCode="0.0">
                        <c:v>68.299999999999812</c:v>
                      </c:pt>
                      <c:pt idx="674" formatCode="0.0">
                        <c:v>68.399999999999807</c:v>
                      </c:pt>
                      <c:pt idx="675" formatCode="0.0">
                        <c:v>68.499999999999801</c:v>
                      </c:pt>
                      <c:pt idx="676" formatCode="0.0">
                        <c:v>68.599999999999795</c:v>
                      </c:pt>
                      <c:pt idx="677" formatCode="0.0">
                        <c:v>68.69999999999979</c:v>
                      </c:pt>
                      <c:pt idx="678" formatCode="0.0">
                        <c:v>68.799999999999784</c:v>
                      </c:pt>
                      <c:pt idx="679" formatCode="0.0">
                        <c:v>68.899999999999778</c:v>
                      </c:pt>
                      <c:pt idx="680" formatCode="0.0">
                        <c:v>68.999999999999773</c:v>
                      </c:pt>
                      <c:pt idx="681" formatCode="0.0">
                        <c:v>69.099999999999767</c:v>
                      </c:pt>
                      <c:pt idx="682" formatCode="0.0">
                        <c:v>69.199999999999761</c:v>
                      </c:pt>
                      <c:pt idx="683" formatCode="0.0">
                        <c:v>69.299999999999756</c:v>
                      </c:pt>
                      <c:pt idx="684" formatCode="0.0">
                        <c:v>69.39999999999975</c:v>
                      </c:pt>
                      <c:pt idx="685" formatCode="0.0">
                        <c:v>69.499999999999744</c:v>
                      </c:pt>
                      <c:pt idx="686" formatCode="0.0">
                        <c:v>69.599999999999739</c:v>
                      </c:pt>
                      <c:pt idx="687" formatCode="0.0">
                        <c:v>69.699999999999733</c:v>
                      </c:pt>
                      <c:pt idx="688" formatCode="0.0">
                        <c:v>69.799999999999727</c:v>
                      </c:pt>
                      <c:pt idx="689" formatCode="0.0">
                        <c:v>69.899999999999721</c:v>
                      </c:pt>
                      <c:pt idx="690" formatCode="0.0">
                        <c:v>69.999999999999716</c:v>
                      </c:pt>
                      <c:pt idx="691" formatCode="0.0">
                        <c:v>70.09999999999971</c:v>
                      </c:pt>
                      <c:pt idx="692" formatCode="0.0">
                        <c:v>70.199999999999704</c:v>
                      </c:pt>
                      <c:pt idx="693" formatCode="0.0">
                        <c:v>70.299999999999699</c:v>
                      </c:pt>
                      <c:pt idx="694" formatCode="0.0">
                        <c:v>70.399999999999693</c:v>
                      </c:pt>
                      <c:pt idx="695" formatCode="0.0">
                        <c:v>70.499999999999687</c:v>
                      </c:pt>
                      <c:pt idx="696" formatCode="0.0">
                        <c:v>70.599999999999682</c:v>
                      </c:pt>
                      <c:pt idx="697" formatCode="0.0">
                        <c:v>70.699999999999676</c:v>
                      </c:pt>
                      <c:pt idx="698" formatCode="0.0">
                        <c:v>70.79999999999967</c:v>
                      </c:pt>
                      <c:pt idx="699" formatCode="0.0">
                        <c:v>70.899999999999665</c:v>
                      </c:pt>
                      <c:pt idx="700" formatCode="0.0">
                        <c:v>70.999999999999659</c:v>
                      </c:pt>
                      <c:pt idx="701" formatCode="0.0">
                        <c:v>71.099999999999653</c:v>
                      </c:pt>
                      <c:pt idx="702" formatCode="0.0">
                        <c:v>71.199999999999648</c:v>
                      </c:pt>
                      <c:pt idx="703" formatCode="0.0">
                        <c:v>71.299999999999642</c:v>
                      </c:pt>
                      <c:pt idx="704" formatCode="0.0">
                        <c:v>71.399999999999636</c:v>
                      </c:pt>
                      <c:pt idx="705" formatCode="0.0">
                        <c:v>71.499999999999631</c:v>
                      </c:pt>
                      <c:pt idx="706" formatCode="0.0">
                        <c:v>71.599999999999625</c:v>
                      </c:pt>
                      <c:pt idx="707" formatCode="0.0">
                        <c:v>71.699999999999619</c:v>
                      </c:pt>
                      <c:pt idx="708" formatCode="0.0">
                        <c:v>71.799999999999613</c:v>
                      </c:pt>
                      <c:pt idx="709" formatCode="0.0">
                        <c:v>71.899999999999608</c:v>
                      </c:pt>
                      <c:pt idx="710" formatCode="0.0">
                        <c:v>71.999999999999602</c:v>
                      </c:pt>
                      <c:pt idx="711" formatCode="0.0">
                        <c:v>72.099999999999596</c:v>
                      </c:pt>
                      <c:pt idx="712" formatCode="0.0">
                        <c:v>72.199999999999591</c:v>
                      </c:pt>
                      <c:pt idx="713" formatCode="0.0">
                        <c:v>72.299999999999585</c:v>
                      </c:pt>
                      <c:pt idx="714" formatCode="0.0">
                        <c:v>72.399999999999579</c:v>
                      </c:pt>
                      <c:pt idx="715" formatCode="0.0">
                        <c:v>72.499999999999574</c:v>
                      </c:pt>
                      <c:pt idx="716" formatCode="0.0">
                        <c:v>72.599999999999568</c:v>
                      </c:pt>
                      <c:pt idx="717" formatCode="0.0">
                        <c:v>72.699999999999562</c:v>
                      </c:pt>
                      <c:pt idx="718" formatCode="0.0">
                        <c:v>72.799999999999557</c:v>
                      </c:pt>
                      <c:pt idx="719" formatCode="0.0">
                        <c:v>72.899999999999551</c:v>
                      </c:pt>
                      <c:pt idx="720" formatCode="0.0">
                        <c:v>72.999999999999545</c:v>
                      </c:pt>
                      <c:pt idx="721" formatCode="0.0">
                        <c:v>73.09999999999954</c:v>
                      </c:pt>
                      <c:pt idx="722" formatCode="0.0">
                        <c:v>73.199999999999534</c:v>
                      </c:pt>
                      <c:pt idx="723" formatCode="0.0">
                        <c:v>73.299999999999528</c:v>
                      </c:pt>
                      <c:pt idx="724" formatCode="0.0">
                        <c:v>73.399999999999523</c:v>
                      </c:pt>
                      <c:pt idx="725" formatCode="0.0">
                        <c:v>73.499999999999517</c:v>
                      </c:pt>
                      <c:pt idx="726" formatCode="0.0">
                        <c:v>73.599999999999511</c:v>
                      </c:pt>
                      <c:pt idx="727" formatCode="0.0">
                        <c:v>73.699999999999505</c:v>
                      </c:pt>
                      <c:pt idx="728" formatCode="0.0">
                        <c:v>73.7999999999995</c:v>
                      </c:pt>
                      <c:pt idx="729" formatCode="0.0">
                        <c:v>73.899999999999494</c:v>
                      </c:pt>
                      <c:pt idx="730" formatCode="0.0">
                        <c:v>73.999999999999488</c:v>
                      </c:pt>
                      <c:pt idx="731" formatCode="0.0">
                        <c:v>74.099999999999483</c:v>
                      </c:pt>
                      <c:pt idx="732" formatCode="0.0">
                        <c:v>74.199999999999477</c:v>
                      </c:pt>
                      <c:pt idx="733" formatCode="0.0">
                        <c:v>74.299999999999471</c:v>
                      </c:pt>
                      <c:pt idx="734" formatCode="0.0">
                        <c:v>74.399999999999466</c:v>
                      </c:pt>
                      <c:pt idx="735" formatCode="0.0">
                        <c:v>74.49999999999946</c:v>
                      </c:pt>
                      <c:pt idx="736" formatCode="0.0">
                        <c:v>74.599999999999454</c:v>
                      </c:pt>
                      <c:pt idx="737" formatCode="0.0">
                        <c:v>74.699999999999449</c:v>
                      </c:pt>
                      <c:pt idx="738" formatCode="0.0">
                        <c:v>74.799999999999443</c:v>
                      </c:pt>
                      <c:pt idx="739" formatCode="0.0">
                        <c:v>74.899999999999437</c:v>
                      </c:pt>
                      <c:pt idx="740" formatCode="0.0">
                        <c:v>74.999999999999432</c:v>
                      </c:pt>
                      <c:pt idx="741" formatCode="0.0">
                        <c:v>75.099999999999426</c:v>
                      </c:pt>
                      <c:pt idx="742" formatCode="0.0">
                        <c:v>75.19999999999942</c:v>
                      </c:pt>
                      <c:pt idx="743" formatCode="0.0">
                        <c:v>75.299999999999415</c:v>
                      </c:pt>
                      <c:pt idx="744" formatCode="0.0">
                        <c:v>75.399999999999409</c:v>
                      </c:pt>
                      <c:pt idx="745" formatCode="0.0">
                        <c:v>75.499999999999403</c:v>
                      </c:pt>
                      <c:pt idx="746" formatCode="0.0">
                        <c:v>75.599999999999397</c:v>
                      </c:pt>
                      <c:pt idx="747" formatCode="0.0">
                        <c:v>75.699999999999392</c:v>
                      </c:pt>
                      <c:pt idx="748" formatCode="0.0">
                        <c:v>75.799999999999386</c:v>
                      </c:pt>
                      <c:pt idx="749" formatCode="0.0">
                        <c:v>75.89999999999938</c:v>
                      </c:pt>
                      <c:pt idx="750" formatCode="0.0">
                        <c:v>75.999999999999375</c:v>
                      </c:pt>
                      <c:pt idx="751" formatCode="0.0">
                        <c:v>76.099999999999369</c:v>
                      </c:pt>
                      <c:pt idx="752" formatCode="0.0">
                        <c:v>76.199999999999363</c:v>
                      </c:pt>
                      <c:pt idx="753" formatCode="0.0">
                        <c:v>76.299999999999358</c:v>
                      </c:pt>
                      <c:pt idx="754" formatCode="0.0">
                        <c:v>76.399999999999352</c:v>
                      </c:pt>
                      <c:pt idx="755" formatCode="0.0">
                        <c:v>76.499999999999346</c:v>
                      </c:pt>
                      <c:pt idx="756" formatCode="0.0">
                        <c:v>76.599999999999341</c:v>
                      </c:pt>
                      <c:pt idx="757" formatCode="0.0">
                        <c:v>76.699999999999335</c:v>
                      </c:pt>
                      <c:pt idx="758" formatCode="0.0">
                        <c:v>76.799999999999329</c:v>
                      </c:pt>
                      <c:pt idx="759" formatCode="0.0">
                        <c:v>76.899999999999324</c:v>
                      </c:pt>
                      <c:pt idx="760" formatCode="0.0">
                        <c:v>76.999999999999318</c:v>
                      </c:pt>
                      <c:pt idx="761" formatCode="0.0">
                        <c:v>77.099999999999312</c:v>
                      </c:pt>
                      <c:pt idx="762" formatCode="0.0">
                        <c:v>77.199999999999307</c:v>
                      </c:pt>
                      <c:pt idx="763" formatCode="0.0">
                        <c:v>77.299999999999301</c:v>
                      </c:pt>
                      <c:pt idx="764" formatCode="0.0">
                        <c:v>77.399999999999295</c:v>
                      </c:pt>
                      <c:pt idx="765" formatCode="0.0">
                        <c:v>77.499999999999289</c:v>
                      </c:pt>
                      <c:pt idx="766" formatCode="0.0">
                        <c:v>77.599999999999284</c:v>
                      </c:pt>
                      <c:pt idx="767" formatCode="0.0">
                        <c:v>77.699999999999278</c:v>
                      </c:pt>
                      <c:pt idx="768" formatCode="0.0">
                        <c:v>77.799999999999272</c:v>
                      </c:pt>
                      <c:pt idx="769" formatCode="0.0">
                        <c:v>77.899999999999267</c:v>
                      </c:pt>
                      <c:pt idx="770" formatCode="0.0">
                        <c:v>77.999999999999261</c:v>
                      </c:pt>
                      <c:pt idx="771" formatCode="0.0">
                        <c:v>78.099999999999255</c:v>
                      </c:pt>
                      <c:pt idx="772" formatCode="0.0">
                        <c:v>78.19999999999925</c:v>
                      </c:pt>
                      <c:pt idx="773" formatCode="0.0">
                        <c:v>78.299999999999244</c:v>
                      </c:pt>
                      <c:pt idx="774" formatCode="0.0">
                        <c:v>78.399999999999238</c:v>
                      </c:pt>
                      <c:pt idx="775" formatCode="0.0">
                        <c:v>78.499999999999233</c:v>
                      </c:pt>
                      <c:pt idx="776" formatCode="0.0">
                        <c:v>78.599999999999227</c:v>
                      </c:pt>
                      <c:pt idx="777" formatCode="0.0">
                        <c:v>78.699999999999221</c:v>
                      </c:pt>
                      <c:pt idx="778" formatCode="0.0">
                        <c:v>78.799999999999216</c:v>
                      </c:pt>
                      <c:pt idx="779" formatCode="0.0">
                        <c:v>78.89999999999921</c:v>
                      </c:pt>
                      <c:pt idx="780" formatCode="0.0">
                        <c:v>78.999999999999204</c:v>
                      </c:pt>
                      <c:pt idx="781" formatCode="0.0">
                        <c:v>79.099999999999199</c:v>
                      </c:pt>
                      <c:pt idx="782" formatCode="0.0">
                        <c:v>79.199999999999193</c:v>
                      </c:pt>
                      <c:pt idx="783" formatCode="0.0">
                        <c:v>79.299999999999187</c:v>
                      </c:pt>
                      <c:pt idx="784" formatCode="0.0">
                        <c:v>79.399999999999181</c:v>
                      </c:pt>
                      <c:pt idx="785" formatCode="0.0">
                        <c:v>79.499999999999176</c:v>
                      </c:pt>
                      <c:pt idx="786" formatCode="0.0">
                        <c:v>79.59999999999917</c:v>
                      </c:pt>
                      <c:pt idx="787" formatCode="0.0">
                        <c:v>79.699999999999164</c:v>
                      </c:pt>
                      <c:pt idx="788" formatCode="0.0">
                        <c:v>79.799999999999159</c:v>
                      </c:pt>
                      <c:pt idx="789" formatCode="0.0">
                        <c:v>79.899999999999153</c:v>
                      </c:pt>
                      <c:pt idx="790" formatCode="0.0">
                        <c:v>79.999999999999147</c:v>
                      </c:pt>
                      <c:pt idx="791" formatCode="0.0">
                        <c:v>80.099999999999142</c:v>
                      </c:pt>
                      <c:pt idx="792" formatCode="0.0">
                        <c:v>80.199999999999136</c:v>
                      </c:pt>
                      <c:pt idx="793" formatCode="0.0">
                        <c:v>80.29999999999913</c:v>
                      </c:pt>
                      <c:pt idx="794" formatCode="0.0">
                        <c:v>80.399999999999125</c:v>
                      </c:pt>
                      <c:pt idx="795" formatCode="0.0">
                        <c:v>80.499999999999119</c:v>
                      </c:pt>
                      <c:pt idx="796" formatCode="0.0">
                        <c:v>80.599999999999113</c:v>
                      </c:pt>
                      <c:pt idx="797" formatCode="0.0">
                        <c:v>80.699999999999108</c:v>
                      </c:pt>
                      <c:pt idx="798" formatCode="0.0">
                        <c:v>80.799999999999102</c:v>
                      </c:pt>
                      <c:pt idx="799" formatCode="0.0">
                        <c:v>80.899999999999096</c:v>
                      </c:pt>
                      <c:pt idx="800" formatCode="0.0">
                        <c:v>80.999999999999091</c:v>
                      </c:pt>
                      <c:pt idx="801" formatCode="0.0">
                        <c:v>81.099999999999085</c:v>
                      </c:pt>
                      <c:pt idx="802" formatCode="0.0">
                        <c:v>81.199999999999079</c:v>
                      </c:pt>
                      <c:pt idx="803" formatCode="0.0">
                        <c:v>81.299999999999073</c:v>
                      </c:pt>
                      <c:pt idx="804" formatCode="0.0">
                        <c:v>81.399999999999068</c:v>
                      </c:pt>
                      <c:pt idx="805" formatCode="0.0">
                        <c:v>81.499999999999062</c:v>
                      </c:pt>
                      <c:pt idx="806" formatCode="0.0">
                        <c:v>81.599999999999056</c:v>
                      </c:pt>
                      <c:pt idx="807" formatCode="0.0">
                        <c:v>81.699999999999051</c:v>
                      </c:pt>
                      <c:pt idx="808" formatCode="0.0">
                        <c:v>81.799999999999045</c:v>
                      </c:pt>
                      <c:pt idx="809" formatCode="0.0">
                        <c:v>81.899999999999039</c:v>
                      </c:pt>
                      <c:pt idx="810" formatCode="0.0">
                        <c:v>81.999999999999034</c:v>
                      </c:pt>
                      <c:pt idx="811" formatCode="0.0">
                        <c:v>82.099999999999028</c:v>
                      </c:pt>
                      <c:pt idx="812" formatCode="0.0">
                        <c:v>82.199999999999022</c:v>
                      </c:pt>
                      <c:pt idx="813" formatCode="0.0">
                        <c:v>82.299999999999017</c:v>
                      </c:pt>
                      <c:pt idx="814" formatCode="0.0">
                        <c:v>82.399999999999011</c:v>
                      </c:pt>
                      <c:pt idx="815" formatCode="0.0">
                        <c:v>82.499999999999005</c:v>
                      </c:pt>
                      <c:pt idx="816" formatCode="0.0">
                        <c:v>82.599999999999</c:v>
                      </c:pt>
                      <c:pt idx="817" formatCode="0.0">
                        <c:v>82.699999999998994</c:v>
                      </c:pt>
                      <c:pt idx="818" formatCode="0.0">
                        <c:v>82.799999999998988</c:v>
                      </c:pt>
                      <c:pt idx="819" formatCode="0.0">
                        <c:v>82.899999999998983</c:v>
                      </c:pt>
                      <c:pt idx="820" formatCode="0.0">
                        <c:v>82.999999999998977</c:v>
                      </c:pt>
                      <c:pt idx="821" formatCode="0.0">
                        <c:v>83.099999999998971</c:v>
                      </c:pt>
                      <c:pt idx="822" formatCode="0.0">
                        <c:v>83.199999999998965</c:v>
                      </c:pt>
                      <c:pt idx="823" formatCode="0.0">
                        <c:v>83.29999999999896</c:v>
                      </c:pt>
                      <c:pt idx="824" formatCode="0.0">
                        <c:v>83.399999999998954</c:v>
                      </c:pt>
                      <c:pt idx="825" formatCode="0.0">
                        <c:v>83.499999999998948</c:v>
                      </c:pt>
                      <c:pt idx="826" formatCode="0.0">
                        <c:v>83.599999999998943</c:v>
                      </c:pt>
                      <c:pt idx="827" formatCode="0.0">
                        <c:v>83.699999999998937</c:v>
                      </c:pt>
                      <c:pt idx="828" formatCode="0.0">
                        <c:v>83.799999999998931</c:v>
                      </c:pt>
                      <c:pt idx="829" formatCode="0.0">
                        <c:v>83.899999999998926</c:v>
                      </c:pt>
                      <c:pt idx="830" formatCode="0.0">
                        <c:v>83.99999999999892</c:v>
                      </c:pt>
                      <c:pt idx="831" formatCode="0.0">
                        <c:v>84.099999999998914</c:v>
                      </c:pt>
                      <c:pt idx="832" formatCode="0.0">
                        <c:v>84.199999999998909</c:v>
                      </c:pt>
                      <c:pt idx="833" formatCode="0.0">
                        <c:v>84.299999999998903</c:v>
                      </c:pt>
                      <c:pt idx="834" formatCode="0.0">
                        <c:v>84.399999999998897</c:v>
                      </c:pt>
                      <c:pt idx="835" formatCode="0.0">
                        <c:v>84.499999999998892</c:v>
                      </c:pt>
                      <c:pt idx="836" formatCode="0.0">
                        <c:v>84.599999999998886</c:v>
                      </c:pt>
                      <c:pt idx="837" formatCode="0.0">
                        <c:v>84.69999999999888</c:v>
                      </c:pt>
                      <c:pt idx="838" formatCode="0.0">
                        <c:v>84.799999999998875</c:v>
                      </c:pt>
                      <c:pt idx="839" formatCode="0.0">
                        <c:v>84.899999999998869</c:v>
                      </c:pt>
                      <c:pt idx="840" formatCode="0.0">
                        <c:v>84.999999999998863</c:v>
                      </c:pt>
                      <c:pt idx="841" formatCode="0.0">
                        <c:v>85.099999999998857</c:v>
                      </c:pt>
                      <c:pt idx="842" formatCode="0.0">
                        <c:v>85.199999999998852</c:v>
                      </c:pt>
                      <c:pt idx="843" formatCode="0.0">
                        <c:v>85.299999999998846</c:v>
                      </c:pt>
                      <c:pt idx="844" formatCode="0.0">
                        <c:v>85.39999999999884</c:v>
                      </c:pt>
                      <c:pt idx="845" formatCode="0.0">
                        <c:v>85.499999999998835</c:v>
                      </c:pt>
                      <c:pt idx="846" formatCode="0.0">
                        <c:v>85.599999999998829</c:v>
                      </c:pt>
                      <c:pt idx="847" formatCode="0.0">
                        <c:v>85.699999999998823</c:v>
                      </c:pt>
                      <c:pt idx="848" formatCode="0.0">
                        <c:v>85.799999999998818</c:v>
                      </c:pt>
                      <c:pt idx="849" formatCode="0.0">
                        <c:v>85.899999999998812</c:v>
                      </c:pt>
                      <c:pt idx="850" formatCode="0.0">
                        <c:v>85.999999999998806</c:v>
                      </c:pt>
                      <c:pt idx="851" formatCode="0.0">
                        <c:v>86.099999999998801</c:v>
                      </c:pt>
                      <c:pt idx="852" formatCode="0.0">
                        <c:v>86.199999999998795</c:v>
                      </c:pt>
                      <c:pt idx="853" formatCode="0.0">
                        <c:v>86.299999999998789</c:v>
                      </c:pt>
                      <c:pt idx="854" formatCode="0.0">
                        <c:v>86.399999999998784</c:v>
                      </c:pt>
                      <c:pt idx="855" formatCode="0.0">
                        <c:v>86.499999999998778</c:v>
                      </c:pt>
                      <c:pt idx="856" formatCode="0.0">
                        <c:v>86.599999999998772</c:v>
                      </c:pt>
                      <c:pt idx="857" formatCode="0.0">
                        <c:v>86.699999999998766</c:v>
                      </c:pt>
                      <c:pt idx="858" formatCode="0.0">
                        <c:v>86.799999999998761</c:v>
                      </c:pt>
                      <c:pt idx="859" formatCode="0.0">
                        <c:v>86.899999999998755</c:v>
                      </c:pt>
                      <c:pt idx="860" formatCode="0.0">
                        <c:v>86.999999999998749</c:v>
                      </c:pt>
                      <c:pt idx="861" formatCode="0.0">
                        <c:v>87.099999999998744</c:v>
                      </c:pt>
                      <c:pt idx="862" formatCode="0.0">
                        <c:v>87.199999999998738</c:v>
                      </c:pt>
                      <c:pt idx="863" formatCode="0.0">
                        <c:v>87.299999999998732</c:v>
                      </c:pt>
                      <c:pt idx="864" formatCode="0.0">
                        <c:v>87.399999999998727</c:v>
                      </c:pt>
                      <c:pt idx="865" formatCode="0.0">
                        <c:v>87.499999999998721</c:v>
                      </c:pt>
                      <c:pt idx="866" formatCode="0.0">
                        <c:v>87.599999999998715</c:v>
                      </c:pt>
                      <c:pt idx="867" formatCode="0.0">
                        <c:v>87.69999999999871</c:v>
                      </c:pt>
                      <c:pt idx="868" formatCode="0.0">
                        <c:v>87.799999999998704</c:v>
                      </c:pt>
                      <c:pt idx="869" formatCode="0.0">
                        <c:v>87.899999999998698</c:v>
                      </c:pt>
                      <c:pt idx="870" formatCode="0.0">
                        <c:v>87.999999999998693</c:v>
                      </c:pt>
                      <c:pt idx="871" formatCode="0.0">
                        <c:v>88.099999999998687</c:v>
                      </c:pt>
                      <c:pt idx="872" formatCode="0.0">
                        <c:v>88.199999999998681</c:v>
                      </c:pt>
                      <c:pt idx="873" formatCode="0.0">
                        <c:v>88.299999999998676</c:v>
                      </c:pt>
                      <c:pt idx="874" formatCode="0.0">
                        <c:v>88.39999999999867</c:v>
                      </c:pt>
                      <c:pt idx="875" formatCode="0.0">
                        <c:v>88.499999999998664</c:v>
                      </c:pt>
                      <c:pt idx="876" formatCode="0.0">
                        <c:v>88.599999999998658</c:v>
                      </c:pt>
                      <c:pt idx="877" formatCode="0.0">
                        <c:v>88.699999999998653</c:v>
                      </c:pt>
                      <c:pt idx="878" formatCode="0.0">
                        <c:v>88.799999999998647</c:v>
                      </c:pt>
                      <c:pt idx="879" formatCode="0.0">
                        <c:v>88.899999999998641</c:v>
                      </c:pt>
                      <c:pt idx="880" formatCode="0.0">
                        <c:v>88.999999999998636</c:v>
                      </c:pt>
                      <c:pt idx="881" formatCode="0.0">
                        <c:v>89.09999999999863</c:v>
                      </c:pt>
                      <c:pt idx="882" formatCode="0.0">
                        <c:v>89.199999999998624</c:v>
                      </c:pt>
                      <c:pt idx="883" formatCode="0.0">
                        <c:v>89.299999999998619</c:v>
                      </c:pt>
                      <c:pt idx="884" formatCode="0.0">
                        <c:v>89.399999999998613</c:v>
                      </c:pt>
                      <c:pt idx="885" formatCode="0.0">
                        <c:v>89.499999999998607</c:v>
                      </c:pt>
                      <c:pt idx="886" formatCode="0.0">
                        <c:v>89.599999999998602</c:v>
                      </c:pt>
                      <c:pt idx="887" formatCode="0.0">
                        <c:v>89.699999999998596</c:v>
                      </c:pt>
                      <c:pt idx="888" formatCode="0.0">
                        <c:v>89.79999999999859</c:v>
                      </c:pt>
                      <c:pt idx="889" formatCode="0.0">
                        <c:v>89.899999999998585</c:v>
                      </c:pt>
                      <c:pt idx="890" formatCode="0.0">
                        <c:v>89.999999999998579</c:v>
                      </c:pt>
                      <c:pt idx="891" formatCode="0.0">
                        <c:v>90.099999999998573</c:v>
                      </c:pt>
                      <c:pt idx="892" formatCode="0.0">
                        <c:v>90.199999999998568</c:v>
                      </c:pt>
                      <c:pt idx="893" formatCode="0.0">
                        <c:v>90.299999999998562</c:v>
                      </c:pt>
                      <c:pt idx="894" formatCode="0.0">
                        <c:v>90.399999999998556</c:v>
                      </c:pt>
                      <c:pt idx="895" formatCode="0.0">
                        <c:v>90.49999999999855</c:v>
                      </c:pt>
                      <c:pt idx="896" formatCode="0.0">
                        <c:v>90.599999999998545</c:v>
                      </c:pt>
                      <c:pt idx="897" formatCode="0.0">
                        <c:v>90.699999999998539</c:v>
                      </c:pt>
                      <c:pt idx="898" formatCode="0.0">
                        <c:v>90.799999999998533</c:v>
                      </c:pt>
                      <c:pt idx="899" formatCode="0.0">
                        <c:v>90.899999999998528</c:v>
                      </c:pt>
                      <c:pt idx="900" formatCode="0.0">
                        <c:v>90.999999999998522</c:v>
                      </c:pt>
                      <c:pt idx="901" formatCode="0.0">
                        <c:v>91.099999999998516</c:v>
                      </c:pt>
                      <c:pt idx="902" formatCode="0.0">
                        <c:v>91.199999999998511</c:v>
                      </c:pt>
                      <c:pt idx="903" formatCode="0.0">
                        <c:v>91.299999999998505</c:v>
                      </c:pt>
                      <c:pt idx="904" formatCode="0.0">
                        <c:v>91.399999999998499</c:v>
                      </c:pt>
                      <c:pt idx="905" formatCode="0.0">
                        <c:v>91.499999999998494</c:v>
                      </c:pt>
                      <c:pt idx="906" formatCode="0.0">
                        <c:v>91.599999999998488</c:v>
                      </c:pt>
                      <c:pt idx="907" formatCode="0.0">
                        <c:v>91.699999999998482</c:v>
                      </c:pt>
                      <c:pt idx="908" formatCode="0.0">
                        <c:v>91.799999999998477</c:v>
                      </c:pt>
                      <c:pt idx="909" formatCode="0.0">
                        <c:v>91.899999999998471</c:v>
                      </c:pt>
                      <c:pt idx="910" formatCode="0.0">
                        <c:v>91.999999999998465</c:v>
                      </c:pt>
                      <c:pt idx="911" formatCode="0.0">
                        <c:v>92.09999999999846</c:v>
                      </c:pt>
                      <c:pt idx="912" formatCode="0.0">
                        <c:v>92.199999999998454</c:v>
                      </c:pt>
                      <c:pt idx="913" formatCode="0.0">
                        <c:v>92.299999999998448</c:v>
                      </c:pt>
                      <c:pt idx="914" formatCode="0.0">
                        <c:v>92.399999999998442</c:v>
                      </c:pt>
                      <c:pt idx="915" formatCode="0.0">
                        <c:v>92.499999999998437</c:v>
                      </c:pt>
                      <c:pt idx="916" formatCode="0.0">
                        <c:v>92.599999999998431</c:v>
                      </c:pt>
                      <c:pt idx="917" formatCode="0.0">
                        <c:v>92.699999999998425</c:v>
                      </c:pt>
                      <c:pt idx="918" formatCode="0.0">
                        <c:v>92.79999999999842</c:v>
                      </c:pt>
                      <c:pt idx="919" formatCode="0.0">
                        <c:v>92.899999999998414</c:v>
                      </c:pt>
                      <c:pt idx="920" formatCode="0.0">
                        <c:v>92.999999999998408</c:v>
                      </c:pt>
                      <c:pt idx="921" formatCode="0.0">
                        <c:v>93.099999999998403</c:v>
                      </c:pt>
                      <c:pt idx="922" formatCode="0.0">
                        <c:v>93.199999999998397</c:v>
                      </c:pt>
                      <c:pt idx="923" formatCode="0.0">
                        <c:v>93.299999999998391</c:v>
                      </c:pt>
                      <c:pt idx="924" formatCode="0.0">
                        <c:v>93.399999999998386</c:v>
                      </c:pt>
                      <c:pt idx="925" formatCode="0.0">
                        <c:v>93.49999999999838</c:v>
                      </c:pt>
                      <c:pt idx="926" formatCode="0.0">
                        <c:v>93.599999999998374</c:v>
                      </c:pt>
                      <c:pt idx="927" formatCode="0.0">
                        <c:v>93.699999999998369</c:v>
                      </c:pt>
                      <c:pt idx="928" formatCode="0.0">
                        <c:v>93.799999999998363</c:v>
                      </c:pt>
                      <c:pt idx="929" formatCode="0.0">
                        <c:v>93.899999999998357</c:v>
                      </c:pt>
                      <c:pt idx="930" formatCode="0.0">
                        <c:v>93.999999999998352</c:v>
                      </c:pt>
                      <c:pt idx="931" formatCode="0.0">
                        <c:v>94.099999999998346</c:v>
                      </c:pt>
                      <c:pt idx="932" formatCode="0.0">
                        <c:v>94.19999999999834</c:v>
                      </c:pt>
                      <c:pt idx="933" formatCode="0.0">
                        <c:v>94.299999999998334</c:v>
                      </c:pt>
                      <c:pt idx="934" formatCode="0.0">
                        <c:v>94.399999999998329</c:v>
                      </c:pt>
                      <c:pt idx="935" formatCode="0.0">
                        <c:v>94.499999999998323</c:v>
                      </c:pt>
                      <c:pt idx="936" formatCode="0.0">
                        <c:v>94.599999999998317</c:v>
                      </c:pt>
                      <c:pt idx="937" formatCode="0.0">
                        <c:v>94.699999999998312</c:v>
                      </c:pt>
                      <c:pt idx="938" formatCode="0.0">
                        <c:v>94.799999999998306</c:v>
                      </c:pt>
                      <c:pt idx="939" formatCode="0.0">
                        <c:v>94.8999999999983</c:v>
                      </c:pt>
                      <c:pt idx="940" formatCode="0.0">
                        <c:v>94.999999999998295</c:v>
                      </c:pt>
                      <c:pt idx="941" formatCode="0.0">
                        <c:v>95.099999999998289</c:v>
                      </c:pt>
                      <c:pt idx="942" formatCode="0.0">
                        <c:v>95.199999999998283</c:v>
                      </c:pt>
                      <c:pt idx="943" formatCode="0.0">
                        <c:v>95.299999999998278</c:v>
                      </c:pt>
                      <c:pt idx="944" formatCode="0.0">
                        <c:v>95.399999999998272</c:v>
                      </c:pt>
                      <c:pt idx="945" formatCode="0.0">
                        <c:v>95.499999999998266</c:v>
                      </c:pt>
                      <c:pt idx="946" formatCode="0.0">
                        <c:v>95.599999999998261</c:v>
                      </c:pt>
                      <c:pt idx="947" formatCode="0.0">
                        <c:v>95.699999999998255</c:v>
                      </c:pt>
                      <c:pt idx="948" formatCode="0.0">
                        <c:v>95.799999999998249</c:v>
                      </c:pt>
                      <c:pt idx="949" formatCode="0.0">
                        <c:v>95.899999999998244</c:v>
                      </c:pt>
                      <c:pt idx="950" formatCode="0.0">
                        <c:v>95.999999999998238</c:v>
                      </c:pt>
                      <c:pt idx="951" formatCode="0.0">
                        <c:v>96.099999999998232</c:v>
                      </c:pt>
                      <c:pt idx="952" formatCode="0.0">
                        <c:v>96.199999999998226</c:v>
                      </c:pt>
                      <c:pt idx="953" formatCode="0.0">
                        <c:v>96.299999999998221</c:v>
                      </c:pt>
                      <c:pt idx="954" formatCode="0.0">
                        <c:v>96.399999999998215</c:v>
                      </c:pt>
                      <c:pt idx="955" formatCode="0.0">
                        <c:v>96.499999999998209</c:v>
                      </c:pt>
                      <c:pt idx="956" formatCode="0.0">
                        <c:v>96.599999999998204</c:v>
                      </c:pt>
                      <c:pt idx="957" formatCode="0.0">
                        <c:v>96.699999999998198</c:v>
                      </c:pt>
                      <c:pt idx="958" formatCode="0.0">
                        <c:v>96.799999999998192</c:v>
                      </c:pt>
                      <c:pt idx="959" formatCode="0.0">
                        <c:v>96.899999999998187</c:v>
                      </c:pt>
                      <c:pt idx="960" formatCode="0.0">
                        <c:v>96.999999999998181</c:v>
                      </c:pt>
                      <c:pt idx="961" formatCode="0.0">
                        <c:v>97.099999999998175</c:v>
                      </c:pt>
                      <c:pt idx="962" formatCode="0.0">
                        <c:v>97.19999999999817</c:v>
                      </c:pt>
                      <c:pt idx="963" formatCode="0.0">
                        <c:v>97.299999999998164</c:v>
                      </c:pt>
                      <c:pt idx="964" formatCode="0.0">
                        <c:v>97.399999999998158</c:v>
                      </c:pt>
                      <c:pt idx="965" formatCode="0.0">
                        <c:v>97.499999999998153</c:v>
                      </c:pt>
                      <c:pt idx="966" formatCode="0.0">
                        <c:v>97.599999999998147</c:v>
                      </c:pt>
                      <c:pt idx="967" formatCode="0.0">
                        <c:v>97.699999999998141</c:v>
                      </c:pt>
                      <c:pt idx="968" formatCode="0.0">
                        <c:v>97.799999999998136</c:v>
                      </c:pt>
                      <c:pt idx="969" formatCode="0.0">
                        <c:v>97.89999999999813</c:v>
                      </c:pt>
                      <c:pt idx="970" formatCode="0.0">
                        <c:v>97.999999999998124</c:v>
                      </c:pt>
                      <c:pt idx="971" formatCode="0.0">
                        <c:v>98.099999999998118</c:v>
                      </c:pt>
                      <c:pt idx="972" formatCode="0.0">
                        <c:v>98.199999999998113</c:v>
                      </c:pt>
                      <c:pt idx="973" formatCode="0.0">
                        <c:v>98.299999999998107</c:v>
                      </c:pt>
                      <c:pt idx="974" formatCode="0.0">
                        <c:v>98.399999999998101</c:v>
                      </c:pt>
                      <c:pt idx="975" formatCode="0.0">
                        <c:v>98.499999999998096</c:v>
                      </c:pt>
                      <c:pt idx="976" formatCode="0.0">
                        <c:v>98.59999999999809</c:v>
                      </c:pt>
                      <c:pt idx="977" formatCode="0.0">
                        <c:v>98.699999999998084</c:v>
                      </c:pt>
                      <c:pt idx="978" formatCode="0.0">
                        <c:v>98.799999999998079</c:v>
                      </c:pt>
                      <c:pt idx="979" formatCode="0.0">
                        <c:v>98.899999999998073</c:v>
                      </c:pt>
                      <c:pt idx="980" formatCode="0.0">
                        <c:v>98.999999999998067</c:v>
                      </c:pt>
                      <c:pt idx="981" formatCode="0.0">
                        <c:v>99.099999999998062</c:v>
                      </c:pt>
                      <c:pt idx="982" formatCode="0.0">
                        <c:v>99.199999999998056</c:v>
                      </c:pt>
                      <c:pt idx="983" formatCode="0.0">
                        <c:v>99.29999999999805</c:v>
                      </c:pt>
                      <c:pt idx="984" formatCode="0.0">
                        <c:v>99.399999999998045</c:v>
                      </c:pt>
                      <c:pt idx="985" formatCode="0.0">
                        <c:v>99.499999999998039</c:v>
                      </c:pt>
                      <c:pt idx="986" formatCode="0.0">
                        <c:v>99.599999999998033</c:v>
                      </c:pt>
                      <c:pt idx="987" formatCode="0.0">
                        <c:v>99.699999999998028</c:v>
                      </c:pt>
                      <c:pt idx="988" formatCode="0.0">
                        <c:v>99.799999999998022</c:v>
                      </c:pt>
                      <c:pt idx="989" formatCode="0.0">
                        <c:v>99.899999999998016</c:v>
                      </c:pt>
                      <c:pt idx="990" formatCode="0.0">
                        <c:v>99.99999999999801</c:v>
                      </c:pt>
                      <c:pt idx="991" formatCode="0.0">
                        <c:v>100.099999999998</c:v>
                      </c:pt>
                      <c:pt idx="992" formatCode="0.0">
                        <c:v>100.199999999998</c:v>
                      </c:pt>
                      <c:pt idx="993" formatCode="0.0">
                        <c:v>100.29999999999799</c:v>
                      </c:pt>
                      <c:pt idx="994" formatCode="0.0">
                        <c:v>100.39999999999799</c:v>
                      </c:pt>
                      <c:pt idx="995" formatCode="0.0">
                        <c:v>100.49999999999798</c:v>
                      </c:pt>
                      <c:pt idx="996" formatCode="0.0">
                        <c:v>100.59999999999798</c:v>
                      </c:pt>
                      <c:pt idx="997" formatCode="0.0">
                        <c:v>100.69999999999797</c:v>
                      </c:pt>
                      <c:pt idx="998" formatCode="0.0">
                        <c:v>100.79999999999797</c:v>
                      </c:pt>
                      <c:pt idx="999" formatCode="0.0">
                        <c:v>100.89999999999796</c:v>
                      </c:pt>
                      <c:pt idx="1000" formatCode="0.0">
                        <c:v>100.99999999999795</c:v>
                      </c:pt>
                      <c:pt idx="1001" formatCode="0.0">
                        <c:v>101.09999999999795</c:v>
                      </c:pt>
                      <c:pt idx="1002" formatCode="0.0">
                        <c:v>101.19999999999794</c:v>
                      </c:pt>
                      <c:pt idx="1003" formatCode="0.0">
                        <c:v>101.29999999999794</c:v>
                      </c:pt>
                      <c:pt idx="1004" formatCode="0.0">
                        <c:v>101.39999999999793</c:v>
                      </c:pt>
                      <c:pt idx="1005" formatCode="0.0">
                        <c:v>101.49999999999793</c:v>
                      </c:pt>
                      <c:pt idx="1006" formatCode="0.0">
                        <c:v>101.59999999999792</c:v>
                      </c:pt>
                      <c:pt idx="1007" formatCode="0.0">
                        <c:v>101.69999999999791</c:v>
                      </c:pt>
                      <c:pt idx="1008" formatCode="0.0">
                        <c:v>101.79999999999791</c:v>
                      </c:pt>
                      <c:pt idx="1009" formatCode="0.0">
                        <c:v>101.8999999999979</c:v>
                      </c:pt>
                      <c:pt idx="1010" formatCode="0.0">
                        <c:v>101.9999999999979</c:v>
                      </c:pt>
                      <c:pt idx="1011" formatCode="0.0">
                        <c:v>102.09999999999789</c:v>
                      </c:pt>
                      <c:pt idx="1012" formatCode="0.0">
                        <c:v>102.19999999999789</c:v>
                      </c:pt>
                      <c:pt idx="1013" formatCode="0.0">
                        <c:v>102.29999999999788</c:v>
                      </c:pt>
                      <c:pt idx="1014" formatCode="0.0">
                        <c:v>102.39999999999787</c:v>
                      </c:pt>
                      <c:pt idx="1015" formatCode="0.0">
                        <c:v>102.49999999999787</c:v>
                      </c:pt>
                      <c:pt idx="1016" formatCode="0.0">
                        <c:v>102.59999999999786</c:v>
                      </c:pt>
                      <c:pt idx="1017" formatCode="0.0">
                        <c:v>102.69999999999786</c:v>
                      </c:pt>
                      <c:pt idx="1018" formatCode="0.0">
                        <c:v>102.79999999999785</c:v>
                      </c:pt>
                      <c:pt idx="1019" formatCode="0.0">
                        <c:v>102.89999999999785</c:v>
                      </c:pt>
                      <c:pt idx="1020" formatCode="0.0">
                        <c:v>102.99999999999784</c:v>
                      </c:pt>
                      <c:pt idx="1021" formatCode="0.0">
                        <c:v>103.09999999999783</c:v>
                      </c:pt>
                      <c:pt idx="1022" formatCode="0.0">
                        <c:v>103.19999999999783</c:v>
                      </c:pt>
                      <c:pt idx="1023" formatCode="0.0">
                        <c:v>103.29999999999782</c:v>
                      </c:pt>
                      <c:pt idx="1024" formatCode="0.0">
                        <c:v>103.39999999999782</c:v>
                      </c:pt>
                      <c:pt idx="1025" formatCode="0.0">
                        <c:v>103.49999999999781</c:v>
                      </c:pt>
                      <c:pt idx="1026" formatCode="0.0">
                        <c:v>103.59999999999781</c:v>
                      </c:pt>
                      <c:pt idx="1027" formatCode="0.0">
                        <c:v>103.6999999999978</c:v>
                      </c:pt>
                      <c:pt idx="1028" formatCode="0.0">
                        <c:v>103.79999999999779</c:v>
                      </c:pt>
                      <c:pt idx="1029" formatCode="0.0">
                        <c:v>103.89999999999779</c:v>
                      </c:pt>
                      <c:pt idx="1030" formatCode="0.0">
                        <c:v>103.99999999999778</c:v>
                      </c:pt>
                      <c:pt idx="1031" formatCode="0.0">
                        <c:v>104.09999999999778</c:v>
                      </c:pt>
                      <c:pt idx="1032" formatCode="0.0">
                        <c:v>104.19999999999777</c:v>
                      </c:pt>
                      <c:pt idx="1033" formatCode="0.0">
                        <c:v>104.29999999999777</c:v>
                      </c:pt>
                      <c:pt idx="1034" formatCode="0.0">
                        <c:v>104.39999999999776</c:v>
                      </c:pt>
                      <c:pt idx="1035" formatCode="0.0">
                        <c:v>104.49999999999775</c:v>
                      </c:pt>
                      <c:pt idx="1036" formatCode="0.0">
                        <c:v>104.59999999999775</c:v>
                      </c:pt>
                      <c:pt idx="1037" formatCode="0.0">
                        <c:v>104.69999999999774</c:v>
                      </c:pt>
                      <c:pt idx="1038" formatCode="0.0">
                        <c:v>104.79999999999774</c:v>
                      </c:pt>
                      <c:pt idx="1039" formatCode="0.0">
                        <c:v>104.89999999999773</c:v>
                      </c:pt>
                      <c:pt idx="1040" formatCode="0.0">
                        <c:v>104.99999999999773</c:v>
                      </c:pt>
                      <c:pt idx="1041" formatCode="0.0">
                        <c:v>105.09999999999772</c:v>
                      </c:pt>
                      <c:pt idx="1042" formatCode="0.0">
                        <c:v>105.19999999999771</c:v>
                      </c:pt>
                      <c:pt idx="1043" formatCode="0.0">
                        <c:v>105.29999999999771</c:v>
                      </c:pt>
                      <c:pt idx="1044" formatCode="0.0">
                        <c:v>105.3999999999977</c:v>
                      </c:pt>
                      <c:pt idx="1045" formatCode="0.0">
                        <c:v>105.4999999999977</c:v>
                      </c:pt>
                      <c:pt idx="1046" formatCode="0.0">
                        <c:v>105.59999999999769</c:v>
                      </c:pt>
                      <c:pt idx="1047" formatCode="0.0">
                        <c:v>105.69999999999769</c:v>
                      </c:pt>
                      <c:pt idx="1048" formatCode="0.0">
                        <c:v>105.79999999999768</c:v>
                      </c:pt>
                      <c:pt idx="1049" formatCode="0.0">
                        <c:v>105.89999999999768</c:v>
                      </c:pt>
                      <c:pt idx="1050" formatCode="0.0">
                        <c:v>105.99999999999767</c:v>
                      </c:pt>
                      <c:pt idx="1051" formatCode="0.0">
                        <c:v>106.09999999999766</c:v>
                      </c:pt>
                      <c:pt idx="1052" formatCode="0.0">
                        <c:v>106.19999999999766</c:v>
                      </c:pt>
                      <c:pt idx="1053" formatCode="0.0">
                        <c:v>106.29999999999765</c:v>
                      </c:pt>
                      <c:pt idx="1054" formatCode="0.0">
                        <c:v>106.39999999999765</c:v>
                      </c:pt>
                      <c:pt idx="1055" formatCode="0.0">
                        <c:v>106.49999999999764</c:v>
                      </c:pt>
                      <c:pt idx="1056" formatCode="0.0">
                        <c:v>106.59999999999764</c:v>
                      </c:pt>
                      <c:pt idx="1057" formatCode="0.0">
                        <c:v>106.69999999999763</c:v>
                      </c:pt>
                      <c:pt idx="1058" formatCode="0.0">
                        <c:v>106.79999999999762</c:v>
                      </c:pt>
                      <c:pt idx="1059" formatCode="0.0">
                        <c:v>106.89999999999762</c:v>
                      </c:pt>
                      <c:pt idx="1060" formatCode="0.0">
                        <c:v>106.99999999999761</c:v>
                      </c:pt>
                      <c:pt idx="1061" formatCode="0.0">
                        <c:v>107.09999999999761</c:v>
                      </c:pt>
                      <c:pt idx="1062" formatCode="0.0">
                        <c:v>107.1999999999976</c:v>
                      </c:pt>
                      <c:pt idx="1063" formatCode="0.0">
                        <c:v>107.2999999999976</c:v>
                      </c:pt>
                      <c:pt idx="1064" formatCode="0.0">
                        <c:v>107.39999999999759</c:v>
                      </c:pt>
                      <c:pt idx="1065" formatCode="0.0">
                        <c:v>107.49999999999758</c:v>
                      </c:pt>
                      <c:pt idx="1066" formatCode="0.0">
                        <c:v>107.59999999999758</c:v>
                      </c:pt>
                      <c:pt idx="1067" formatCode="0.0">
                        <c:v>107.69999999999757</c:v>
                      </c:pt>
                      <c:pt idx="1068" formatCode="0.0">
                        <c:v>107.79999999999757</c:v>
                      </c:pt>
                      <c:pt idx="1069" formatCode="0.0">
                        <c:v>107.89999999999756</c:v>
                      </c:pt>
                      <c:pt idx="1070" formatCode="0.0">
                        <c:v>107.99999999999756</c:v>
                      </c:pt>
                      <c:pt idx="1071" formatCode="0.0">
                        <c:v>108.09999999999755</c:v>
                      </c:pt>
                      <c:pt idx="1072" formatCode="0.0">
                        <c:v>108.19999999999754</c:v>
                      </c:pt>
                      <c:pt idx="1073" formatCode="0.0">
                        <c:v>108.29999999999754</c:v>
                      </c:pt>
                      <c:pt idx="1074" formatCode="0.0">
                        <c:v>108.39999999999753</c:v>
                      </c:pt>
                      <c:pt idx="1075" formatCode="0.0">
                        <c:v>108.49999999999753</c:v>
                      </c:pt>
                      <c:pt idx="1076" formatCode="0.0">
                        <c:v>108.59999999999752</c:v>
                      </c:pt>
                      <c:pt idx="1077" formatCode="0.0">
                        <c:v>108.69999999999752</c:v>
                      </c:pt>
                      <c:pt idx="1078" formatCode="0.0">
                        <c:v>108.79999999999751</c:v>
                      </c:pt>
                      <c:pt idx="1079" formatCode="0.0">
                        <c:v>108.8999999999975</c:v>
                      </c:pt>
                      <c:pt idx="1080" formatCode="0.0">
                        <c:v>108.9999999999975</c:v>
                      </c:pt>
                      <c:pt idx="1081" formatCode="0.0">
                        <c:v>109.09999999999749</c:v>
                      </c:pt>
                      <c:pt idx="1082" formatCode="0.0">
                        <c:v>109.19999999999749</c:v>
                      </c:pt>
                      <c:pt idx="1083" formatCode="0.0">
                        <c:v>109.29999999999748</c:v>
                      </c:pt>
                      <c:pt idx="1084" formatCode="0.0">
                        <c:v>109.39999999999748</c:v>
                      </c:pt>
                      <c:pt idx="1085" formatCode="0.0">
                        <c:v>109.49999999999747</c:v>
                      </c:pt>
                      <c:pt idx="1086" formatCode="0.0">
                        <c:v>109.59999999999746</c:v>
                      </c:pt>
                      <c:pt idx="1087" formatCode="0.0">
                        <c:v>109.69999999999746</c:v>
                      </c:pt>
                      <c:pt idx="1088" formatCode="0.0">
                        <c:v>109.79999999999745</c:v>
                      </c:pt>
                      <c:pt idx="1089" formatCode="0.0">
                        <c:v>109.89999999999745</c:v>
                      </c:pt>
                      <c:pt idx="1090" formatCode="0.0">
                        <c:v>109.99999999999744</c:v>
                      </c:pt>
                      <c:pt idx="1091" formatCode="0.0">
                        <c:v>110.09999999999744</c:v>
                      </c:pt>
                      <c:pt idx="1092" formatCode="0.0">
                        <c:v>110.19999999999743</c:v>
                      </c:pt>
                      <c:pt idx="1093" formatCode="0.0">
                        <c:v>110.29999999999742</c:v>
                      </c:pt>
                      <c:pt idx="1094" formatCode="0.0">
                        <c:v>110.39999999999742</c:v>
                      </c:pt>
                      <c:pt idx="1095" formatCode="0.0">
                        <c:v>110.49999999999741</c:v>
                      </c:pt>
                      <c:pt idx="1096" formatCode="0.0">
                        <c:v>110.59999999999741</c:v>
                      </c:pt>
                      <c:pt idx="1097" formatCode="0.0">
                        <c:v>110.6999999999974</c:v>
                      </c:pt>
                      <c:pt idx="1098" formatCode="0.0">
                        <c:v>110.7999999999974</c:v>
                      </c:pt>
                      <c:pt idx="1099" formatCode="0.0">
                        <c:v>110.89999999999739</c:v>
                      </c:pt>
                      <c:pt idx="1100" formatCode="0.0">
                        <c:v>110.99999999999739</c:v>
                      </c:pt>
                      <c:pt idx="1101" formatCode="0.0">
                        <c:v>111.09999999999738</c:v>
                      </c:pt>
                      <c:pt idx="1102" formatCode="0.0">
                        <c:v>111.19999999999737</c:v>
                      </c:pt>
                      <c:pt idx="1103" formatCode="0.0">
                        <c:v>111.29999999999737</c:v>
                      </c:pt>
                      <c:pt idx="1104" formatCode="0.0">
                        <c:v>111.39999999999736</c:v>
                      </c:pt>
                      <c:pt idx="1105" formatCode="0.0">
                        <c:v>111.49999999999736</c:v>
                      </c:pt>
                      <c:pt idx="1106" formatCode="0.0">
                        <c:v>111.59999999999735</c:v>
                      </c:pt>
                      <c:pt idx="1107" formatCode="0.0">
                        <c:v>111.69999999999735</c:v>
                      </c:pt>
                      <c:pt idx="1108" formatCode="0.0">
                        <c:v>111.79999999999734</c:v>
                      </c:pt>
                      <c:pt idx="1109" formatCode="0.0">
                        <c:v>111.89999999999733</c:v>
                      </c:pt>
                      <c:pt idx="1110" formatCode="0.0">
                        <c:v>111.99999999999733</c:v>
                      </c:pt>
                      <c:pt idx="1111" formatCode="0.0">
                        <c:v>112.09999999999732</c:v>
                      </c:pt>
                      <c:pt idx="1112" formatCode="0.0">
                        <c:v>112.19999999999732</c:v>
                      </c:pt>
                      <c:pt idx="1113" formatCode="0.0">
                        <c:v>112.29999999999731</c:v>
                      </c:pt>
                      <c:pt idx="1114" formatCode="0.0">
                        <c:v>112.39999999999731</c:v>
                      </c:pt>
                      <c:pt idx="1115" formatCode="0.0">
                        <c:v>112.4999999999973</c:v>
                      </c:pt>
                      <c:pt idx="1116" formatCode="0.0">
                        <c:v>112.59999999999729</c:v>
                      </c:pt>
                      <c:pt idx="1117" formatCode="0.0">
                        <c:v>112.69999999999729</c:v>
                      </c:pt>
                      <c:pt idx="1118" formatCode="0.0">
                        <c:v>112.79999999999728</c:v>
                      </c:pt>
                      <c:pt idx="1119" formatCode="0.0">
                        <c:v>112.89999999999728</c:v>
                      </c:pt>
                      <c:pt idx="1120" formatCode="0.0">
                        <c:v>112.99999999999727</c:v>
                      </c:pt>
                      <c:pt idx="1121" formatCode="0.0">
                        <c:v>113.09999999999727</c:v>
                      </c:pt>
                      <c:pt idx="1122" formatCode="0.0">
                        <c:v>113.19999999999726</c:v>
                      </c:pt>
                      <c:pt idx="1123" formatCode="0.0">
                        <c:v>113.29999999999725</c:v>
                      </c:pt>
                      <c:pt idx="1124" formatCode="0.0">
                        <c:v>113.39999999999725</c:v>
                      </c:pt>
                      <c:pt idx="1125" formatCode="0.0">
                        <c:v>113.49999999999724</c:v>
                      </c:pt>
                      <c:pt idx="1126" formatCode="0.0">
                        <c:v>113.59999999999724</c:v>
                      </c:pt>
                      <c:pt idx="1127" formatCode="0.0">
                        <c:v>113.69999999999723</c:v>
                      </c:pt>
                      <c:pt idx="1128" formatCode="0.0">
                        <c:v>113.79999999999723</c:v>
                      </c:pt>
                      <c:pt idx="1129" formatCode="0.0">
                        <c:v>113.89999999999722</c:v>
                      </c:pt>
                      <c:pt idx="1130" formatCode="0.0">
                        <c:v>113.99999999999721</c:v>
                      </c:pt>
                      <c:pt idx="1131" formatCode="0.0">
                        <c:v>114.09999999999721</c:v>
                      </c:pt>
                      <c:pt idx="1132" formatCode="0.0">
                        <c:v>114.1999999999972</c:v>
                      </c:pt>
                      <c:pt idx="1133" formatCode="0.0">
                        <c:v>114.2999999999972</c:v>
                      </c:pt>
                      <c:pt idx="1134" formatCode="0.0">
                        <c:v>114.39999999999719</c:v>
                      </c:pt>
                      <c:pt idx="1135" formatCode="0.0">
                        <c:v>114.49999999999719</c:v>
                      </c:pt>
                      <c:pt idx="1136" formatCode="0.0">
                        <c:v>114.59999999999718</c:v>
                      </c:pt>
                      <c:pt idx="1137" formatCode="0.0">
                        <c:v>114.69999999999717</c:v>
                      </c:pt>
                      <c:pt idx="1138" formatCode="0.0">
                        <c:v>114.79999999999717</c:v>
                      </c:pt>
                      <c:pt idx="1139" formatCode="0.0">
                        <c:v>114.89999999999716</c:v>
                      </c:pt>
                      <c:pt idx="1140" formatCode="0.0">
                        <c:v>114.99999999999716</c:v>
                      </c:pt>
                      <c:pt idx="1141" formatCode="0.0">
                        <c:v>115.09999999999715</c:v>
                      </c:pt>
                      <c:pt idx="1142" formatCode="0.0">
                        <c:v>115.19999999999715</c:v>
                      </c:pt>
                      <c:pt idx="1143" formatCode="0.0">
                        <c:v>115.29999999999714</c:v>
                      </c:pt>
                      <c:pt idx="1144" formatCode="0.0">
                        <c:v>115.39999999999714</c:v>
                      </c:pt>
                      <c:pt idx="1145" formatCode="0.0">
                        <c:v>115.49999999999713</c:v>
                      </c:pt>
                      <c:pt idx="1146" formatCode="0.0">
                        <c:v>115.59999999999712</c:v>
                      </c:pt>
                      <c:pt idx="1147" formatCode="0.0">
                        <c:v>115.69999999999712</c:v>
                      </c:pt>
                      <c:pt idx="1148" formatCode="0.0">
                        <c:v>115.79999999999711</c:v>
                      </c:pt>
                      <c:pt idx="1149" formatCode="0.0">
                        <c:v>115.89999999999711</c:v>
                      </c:pt>
                      <c:pt idx="1150" formatCode="0.0">
                        <c:v>115.9999999999971</c:v>
                      </c:pt>
                      <c:pt idx="1151" formatCode="0.0">
                        <c:v>116.0999999999971</c:v>
                      </c:pt>
                      <c:pt idx="1152" formatCode="0.0">
                        <c:v>116.19999999999709</c:v>
                      </c:pt>
                      <c:pt idx="1153" formatCode="0.0">
                        <c:v>116.29999999999708</c:v>
                      </c:pt>
                      <c:pt idx="1154" formatCode="0.0">
                        <c:v>116.39999999999708</c:v>
                      </c:pt>
                      <c:pt idx="1155" formatCode="0.0">
                        <c:v>116.49999999999707</c:v>
                      </c:pt>
                      <c:pt idx="1156" formatCode="0.0">
                        <c:v>116.59999999999707</c:v>
                      </c:pt>
                      <c:pt idx="1157" formatCode="0.0">
                        <c:v>116.69999999999706</c:v>
                      </c:pt>
                      <c:pt idx="1158" formatCode="0.0">
                        <c:v>116.79999999999706</c:v>
                      </c:pt>
                      <c:pt idx="1159" formatCode="0.0">
                        <c:v>116.89999999999705</c:v>
                      </c:pt>
                      <c:pt idx="1160" formatCode="0.0">
                        <c:v>116.99999999999704</c:v>
                      </c:pt>
                      <c:pt idx="1161" formatCode="0.0">
                        <c:v>117.09999999999704</c:v>
                      </c:pt>
                      <c:pt idx="1162" formatCode="0.0">
                        <c:v>117.19999999999703</c:v>
                      </c:pt>
                      <c:pt idx="1163" formatCode="0.0">
                        <c:v>117.29999999999703</c:v>
                      </c:pt>
                      <c:pt idx="1164" formatCode="0.0">
                        <c:v>117.39999999999702</c:v>
                      </c:pt>
                      <c:pt idx="1165" formatCode="0.0">
                        <c:v>117.49999999999702</c:v>
                      </c:pt>
                      <c:pt idx="1166" formatCode="0.0">
                        <c:v>117.59999999999701</c:v>
                      </c:pt>
                      <c:pt idx="1167" formatCode="0.0">
                        <c:v>117.699999999997</c:v>
                      </c:pt>
                      <c:pt idx="1168" formatCode="0.0">
                        <c:v>117.799999999997</c:v>
                      </c:pt>
                      <c:pt idx="1169" formatCode="0.0">
                        <c:v>117.89999999999699</c:v>
                      </c:pt>
                      <c:pt idx="1170" formatCode="0.0">
                        <c:v>117.99999999999699</c:v>
                      </c:pt>
                      <c:pt idx="1171" formatCode="0.0">
                        <c:v>118.09999999999698</c:v>
                      </c:pt>
                      <c:pt idx="1172" formatCode="0.0">
                        <c:v>118.19999999999698</c:v>
                      </c:pt>
                      <c:pt idx="1173" formatCode="0.0">
                        <c:v>118.29999999999697</c:v>
                      </c:pt>
                      <c:pt idx="1174" formatCode="0.0">
                        <c:v>118.39999999999696</c:v>
                      </c:pt>
                      <c:pt idx="1175" formatCode="0.0">
                        <c:v>118.49999999999696</c:v>
                      </c:pt>
                      <c:pt idx="1176" formatCode="0.0">
                        <c:v>118.59999999999695</c:v>
                      </c:pt>
                      <c:pt idx="1177" formatCode="0.0">
                        <c:v>118.69999999999695</c:v>
                      </c:pt>
                      <c:pt idx="1178" formatCode="0.0">
                        <c:v>118.79999999999694</c:v>
                      </c:pt>
                      <c:pt idx="1179" formatCode="0.0">
                        <c:v>118.89999999999694</c:v>
                      </c:pt>
                      <c:pt idx="1180" formatCode="0.0">
                        <c:v>118.99999999999693</c:v>
                      </c:pt>
                      <c:pt idx="1181" formatCode="0.0">
                        <c:v>119.09999999999692</c:v>
                      </c:pt>
                      <c:pt idx="1182" formatCode="0.0">
                        <c:v>119.19999999999692</c:v>
                      </c:pt>
                      <c:pt idx="1183" formatCode="0.0">
                        <c:v>119.29999999999691</c:v>
                      </c:pt>
                      <c:pt idx="1184" formatCode="0.0">
                        <c:v>119.39999999999691</c:v>
                      </c:pt>
                      <c:pt idx="1185" formatCode="0.0">
                        <c:v>119.4999999999969</c:v>
                      </c:pt>
                      <c:pt idx="1186" formatCode="0.0">
                        <c:v>119.5999999999969</c:v>
                      </c:pt>
                      <c:pt idx="1187" formatCode="0.0">
                        <c:v>119.69999999999689</c:v>
                      </c:pt>
                      <c:pt idx="1188" formatCode="0.0">
                        <c:v>119.79999999999688</c:v>
                      </c:pt>
                      <c:pt idx="1189" formatCode="0.0">
                        <c:v>119.89999999999688</c:v>
                      </c:pt>
                      <c:pt idx="1190" formatCode="0.0">
                        <c:v>119.99999999999687</c:v>
                      </c:pt>
                    </c:numCache>
                  </c:numRef>
                </c:xVal>
                <c:yVal>
                  <c:numRef>
                    <c:extLst xmlns:c15="http://schemas.microsoft.com/office/drawing/2012/chart">
                      <c:ext xmlns:c15="http://schemas.microsoft.com/office/drawing/2012/chart" uri="{02D57815-91ED-43cb-92C2-25804820EDAC}">
                        <c15:formulaRef>
                          <c15:sqref>'Tsky Data'!$D$6:$D$1196</c15:sqref>
                        </c15:formulaRef>
                      </c:ext>
                    </c:extLst>
                    <c:numCache>
                      <c:formatCode>General</c:formatCode>
                      <c:ptCount val="1191"/>
                      <c:pt idx="0">
                        <c:v>3.9</c:v>
                      </c:pt>
                      <c:pt idx="1">
                        <c:v>3.9</c:v>
                      </c:pt>
                      <c:pt idx="2">
                        <c:v>3.9</c:v>
                      </c:pt>
                      <c:pt idx="3">
                        <c:v>3.9</c:v>
                      </c:pt>
                      <c:pt idx="4">
                        <c:v>3.9</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4.0999999999999996</c:v>
                      </c:pt>
                      <c:pt idx="25">
                        <c:v>4.0999999999999996</c:v>
                      </c:pt>
                      <c:pt idx="26">
                        <c:v>4.0999999999999996</c:v>
                      </c:pt>
                      <c:pt idx="27">
                        <c:v>4.0999999999999996</c:v>
                      </c:pt>
                      <c:pt idx="28">
                        <c:v>4.0999999999999996</c:v>
                      </c:pt>
                      <c:pt idx="29">
                        <c:v>4.0999999999999996</c:v>
                      </c:pt>
                      <c:pt idx="30">
                        <c:v>4.0999999999999996</c:v>
                      </c:pt>
                      <c:pt idx="31">
                        <c:v>4.0999999999999996</c:v>
                      </c:pt>
                      <c:pt idx="32">
                        <c:v>4.0999999999999996</c:v>
                      </c:pt>
                      <c:pt idx="33">
                        <c:v>4.0999999999999996</c:v>
                      </c:pt>
                      <c:pt idx="34">
                        <c:v>4.0999999999999996</c:v>
                      </c:pt>
                      <c:pt idx="35">
                        <c:v>4.0999999999999996</c:v>
                      </c:pt>
                      <c:pt idx="36">
                        <c:v>4.0999999999999996</c:v>
                      </c:pt>
                      <c:pt idx="37">
                        <c:v>4.0999999999999996</c:v>
                      </c:pt>
                      <c:pt idx="38">
                        <c:v>4.0999999999999996</c:v>
                      </c:pt>
                      <c:pt idx="39">
                        <c:v>4.0999999999999996</c:v>
                      </c:pt>
                      <c:pt idx="40">
                        <c:v>4.0999999999999996</c:v>
                      </c:pt>
                      <c:pt idx="41">
                        <c:v>4.0999999999999996</c:v>
                      </c:pt>
                      <c:pt idx="42">
                        <c:v>4.0999999999999996</c:v>
                      </c:pt>
                      <c:pt idx="43">
                        <c:v>4.0999999999999996</c:v>
                      </c:pt>
                      <c:pt idx="44">
                        <c:v>4.0999999999999996</c:v>
                      </c:pt>
                      <c:pt idx="45">
                        <c:v>4.2</c:v>
                      </c:pt>
                      <c:pt idx="46">
                        <c:v>4.2</c:v>
                      </c:pt>
                      <c:pt idx="47">
                        <c:v>4.2</c:v>
                      </c:pt>
                      <c:pt idx="48">
                        <c:v>4.2</c:v>
                      </c:pt>
                      <c:pt idx="49">
                        <c:v>4.2</c:v>
                      </c:pt>
                      <c:pt idx="50">
                        <c:v>4.2</c:v>
                      </c:pt>
                      <c:pt idx="51">
                        <c:v>4.2</c:v>
                      </c:pt>
                      <c:pt idx="52">
                        <c:v>4.2</c:v>
                      </c:pt>
                      <c:pt idx="53">
                        <c:v>4.2</c:v>
                      </c:pt>
                      <c:pt idx="54">
                        <c:v>4.2</c:v>
                      </c:pt>
                      <c:pt idx="55">
                        <c:v>4.2</c:v>
                      </c:pt>
                      <c:pt idx="56">
                        <c:v>4.2</c:v>
                      </c:pt>
                      <c:pt idx="57">
                        <c:v>4.2</c:v>
                      </c:pt>
                      <c:pt idx="58">
                        <c:v>4.2</c:v>
                      </c:pt>
                      <c:pt idx="59">
                        <c:v>4.3</c:v>
                      </c:pt>
                      <c:pt idx="60">
                        <c:v>4.3</c:v>
                      </c:pt>
                      <c:pt idx="61">
                        <c:v>4.3</c:v>
                      </c:pt>
                      <c:pt idx="62">
                        <c:v>4.3</c:v>
                      </c:pt>
                      <c:pt idx="63">
                        <c:v>4.3</c:v>
                      </c:pt>
                      <c:pt idx="64">
                        <c:v>4.3</c:v>
                      </c:pt>
                      <c:pt idx="65">
                        <c:v>4.3</c:v>
                      </c:pt>
                      <c:pt idx="66">
                        <c:v>4.3</c:v>
                      </c:pt>
                      <c:pt idx="67">
                        <c:v>4.3</c:v>
                      </c:pt>
                      <c:pt idx="68">
                        <c:v>4.3</c:v>
                      </c:pt>
                      <c:pt idx="69">
                        <c:v>4.3</c:v>
                      </c:pt>
                      <c:pt idx="70">
                        <c:v>4.3</c:v>
                      </c:pt>
                      <c:pt idx="71">
                        <c:v>4.4000000000000004</c:v>
                      </c:pt>
                      <c:pt idx="72">
                        <c:v>4.4000000000000004</c:v>
                      </c:pt>
                      <c:pt idx="73">
                        <c:v>4.4000000000000004</c:v>
                      </c:pt>
                      <c:pt idx="74">
                        <c:v>4.4000000000000004</c:v>
                      </c:pt>
                      <c:pt idx="75">
                        <c:v>4.4000000000000004</c:v>
                      </c:pt>
                      <c:pt idx="76">
                        <c:v>4.4000000000000004</c:v>
                      </c:pt>
                      <c:pt idx="77">
                        <c:v>4.4000000000000004</c:v>
                      </c:pt>
                      <c:pt idx="78">
                        <c:v>4.4000000000000004</c:v>
                      </c:pt>
                      <c:pt idx="79">
                        <c:v>4.4000000000000004</c:v>
                      </c:pt>
                      <c:pt idx="80">
                        <c:v>4.4000000000000004</c:v>
                      </c:pt>
                      <c:pt idx="81">
                        <c:v>4.5</c:v>
                      </c:pt>
                      <c:pt idx="82">
                        <c:v>4.5</c:v>
                      </c:pt>
                      <c:pt idx="83">
                        <c:v>4.5</c:v>
                      </c:pt>
                      <c:pt idx="84">
                        <c:v>4.5</c:v>
                      </c:pt>
                      <c:pt idx="85">
                        <c:v>4.5</c:v>
                      </c:pt>
                      <c:pt idx="86">
                        <c:v>4.5</c:v>
                      </c:pt>
                      <c:pt idx="87">
                        <c:v>4.5</c:v>
                      </c:pt>
                      <c:pt idx="88">
                        <c:v>4.5</c:v>
                      </c:pt>
                      <c:pt idx="89">
                        <c:v>4.5999999999999996</c:v>
                      </c:pt>
                      <c:pt idx="90">
                        <c:v>4.5999999999999996</c:v>
                      </c:pt>
                      <c:pt idx="91">
                        <c:v>4.5999999999999996</c:v>
                      </c:pt>
                      <c:pt idx="92">
                        <c:v>4.5999999999999996</c:v>
                      </c:pt>
                      <c:pt idx="93">
                        <c:v>4.5999999999999996</c:v>
                      </c:pt>
                      <c:pt idx="94">
                        <c:v>4.5999999999999996</c:v>
                      </c:pt>
                      <c:pt idx="95">
                        <c:v>4.5999999999999996</c:v>
                      </c:pt>
                      <c:pt idx="96">
                        <c:v>4.7</c:v>
                      </c:pt>
                      <c:pt idx="97">
                        <c:v>4.7</c:v>
                      </c:pt>
                      <c:pt idx="98">
                        <c:v>4.7</c:v>
                      </c:pt>
                      <c:pt idx="99">
                        <c:v>4.7</c:v>
                      </c:pt>
                      <c:pt idx="100">
                        <c:v>4.7</c:v>
                      </c:pt>
                      <c:pt idx="101">
                        <c:v>4.7</c:v>
                      </c:pt>
                      <c:pt idx="102">
                        <c:v>4.8</c:v>
                      </c:pt>
                      <c:pt idx="103">
                        <c:v>4.8</c:v>
                      </c:pt>
                      <c:pt idx="104">
                        <c:v>4.8</c:v>
                      </c:pt>
                      <c:pt idx="105">
                        <c:v>4.8</c:v>
                      </c:pt>
                      <c:pt idx="106">
                        <c:v>4.8</c:v>
                      </c:pt>
                      <c:pt idx="107">
                        <c:v>4.8</c:v>
                      </c:pt>
                      <c:pt idx="108">
                        <c:v>4.9000000000000004</c:v>
                      </c:pt>
                      <c:pt idx="109">
                        <c:v>4.9000000000000004</c:v>
                      </c:pt>
                      <c:pt idx="110">
                        <c:v>4.9000000000000004</c:v>
                      </c:pt>
                      <c:pt idx="111">
                        <c:v>4.9000000000000004</c:v>
                      </c:pt>
                      <c:pt idx="112">
                        <c:v>4.9000000000000004</c:v>
                      </c:pt>
                      <c:pt idx="113">
                        <c:v>5</c:v>
                      </c:pt>
                      <c:pt idx="114">
                        <c:v>5</c:v>
                      </c:pt>
                      <c:pt idx="115">
                        <c:v>5</c:v>
                      </c:pt>
                      <c:pt idx="116">
                        <c:v>5</c:v>
                      </c:pt>
                      <c:pt idx="117">
                        <c:v>5</c:v>
                      </c:pt>
                      <c:pt idx="118">
                        <c:v>5.0999999999999996</c:v>
                      </c:pt>
                      <c:pt idx="119">
                        <c:v>5.0999999999999996</c:v>
                      </c:pt>
                      <c:pt idx="120">
                        <c:v>5.0999999999999996</c:v>
                      </c:pt>
                      <c:pt idx="121">
                        <c:v>5.0999999999999996</c:v>
                      </c:pt>
                      <c:pt idx="122">
                        <c:v>5.2</c:v>
                      </c:pt>
                      <c:pt idx="123">
                        <c:v>5.2</c:v>
                      </c:pt>
                      <c:pt idx="124">
                        <c:v>5.2</c:v>
                      </c:pt>
                      <c:pt idx="125">
                        <c:v>5.3</c:v>
                      </c:pt>
                      <c:pt idx="126">
                        <c:v>5.3</c:v>
                      </c:pt>
                      <c:pt idx="127">
                        <c:v>5.3</c:v>
                      </c:pt>
                      <c:pt idx="128">
                        <c:v>5.3</c:v>
                      </c:pt>
                      <c:pt idx="129">
                        <c:v>5.4</c:v>
                      </c:pt>
                      <c:pt idx="130">
                        <c:v>5.4</c:v>
                      </c:pt>
                      <c:pt idx="131">
                        <c:v>5.4</c:v>
                      </c:pt>
                      <c:pt idx="132">
                        <c:v>5.5</c:v>
                      </c:pt>
                      <c:pt idx="133">
                        <c:v>5.5</c:v>
                      </c:pt>
                      <c:pt idx="134">
                        <c:v>5.5</c:v>
                      </c:pt>
                      <c:pt idx="135">
                        <c:v>5.6</c:v>
                      </c:pt>
                      <c:pt idx="136">
                        <c:v>5.6</c:v>
                      </c:pt>
                      <c:pt idx="137">
                        <c:v>5.7</c:v>
                      </c:pt>
                      <c:pt idx="138">
                        <c:v>5.7</c:v>
                      </c:pt>
                      <c:pt idx="139">
                        <c:v>5.7</c:v>
                      </c:pt>
                      <c:pt idx="140">
                        <c:v>5.8</c:v>
                      </c:pt>
                      <c:pt idx="141">
                        <c:v>5.8</c:v>
                      </c:pt>
                      <c:pt idx="142">
                        <c:v>5.9</c:v>
                      </c:pt>
                      <c:pt idx="143">
                        <c:v>5.9</c:v>
                      </c:pt>
                      <c:pt idx="144">
                        <c:v>6</c:v>
                      </c:pt>
                      <c:pt idx="145">
                        <c:v>6</c:v>
                      </c:pt>
                      <c:pt idx="146">
                        <c:v>6.1</c:v>
                      </c:pt>
                      <c:pt idx="147">
                        <c:v>6.1</c:v>
                      </c:pt>
                      <c:pt idx="148">
                        <c:v>6.2</c:v>
                      </c:pt>
                      <c:pt idx="149">
                        <c:v>6.2</c:v>
                      </c:pt>
                      <c:pt idx="150">
                        <c:v>6.3</c:v>
                      </c:pt>
                      <c:pt idx="151">
                        <c:v>6.4</c:v>
                      </c:pt>
                      <c:pt idx="152">
                        <c:v>6.4</c:v>
                      </c:pt>
                      <c:pt idx="153">
                        <c:v>6.5</c:v>
                      </c:pt>
                      <c:pt idx="154">
                        <c:v>6.6</c:v>
                      </c:pt>
                      <c:pt idx="155">
                        <c:v>6.7</c:v>
                      </c:pt>
                      <c:pt idx="156">
                        <c:v>6.7</c:v>
                      </c:pt>
                      <c:pt idx="157">
                        <c:v>6.8</c:v>
                      </c:pt>
                      <c:pt idx="158">
                        <c:v>6.9</c:v>
                      </c:pt>
                      <c:pt idx="159">
                        <c:v>7</c:v>
                      </c:pt>
                      <c:pt idx="160">
                        <c:v>7.1</c:v>
                      </c:pt>
                      <c:pt idx="161">
                        <c:v>7.2</c:v>
                      </c:pt>
                      <c:pt idx="162">
                        <c:v>7.3</c:v>
                      </c:pt>
                      <c:pt idx="163">
                        <c:v>7.4</c:v>
                      </c:pt>
                      <c:pt idx="164">
                        <c:v>7.5</c:v>
                      </c:pt>
                      <c:pt idx="165">
                        <c:v>7.6</c:v>
                      </c:pt>
                      <c:pt idx="166">
                        <c:v>7.7</c:v>
                      </c:pt>
                      <c:pt idx="167">
                        <c:v>7.9</c:v>
                      </c:pt>
                      <c:pt idx="168">
                        <c:v>8</c:v>
                      </c:pt>
                      <c:pt idx="169">
                        <c:v>8.1999999999999993</c:v>
                      </c:pt>
                      <c:pt idx="170">
                        <c:v>8.3000000000000007</c:v>
                      </c:pt>
                      <c:pt idx="171">
                        <c:v>8.5</c:v>
                      </c:pt>
                      <c:pt idx="172">
                        <c:v>8.6</c:v>
                      </c:pt>
                      <c:pt idx="173">
                        <c:v>8.8000000000000007</c:v>
                      </c:pt>
                      <c:pt idx="174">
                        <c:v>9</c:v>
                      </c:pt>
                      <c:pt idx="175">
                        <c:v>9.1999999999999993</c:v>
                      </c:pt>
                      <c:pt idx="176">
                        <c:v>9.4</c:v>
                      </c:pt>
                      <c:pt idx="177">
                        <c:v>9.6999999999999993</c:v>
                      </c:pt>
                      <c:pt idx="178">
                        <c:v>9.9</c:v>
                      </c:pt>
                      <c:pt idx="179">
                        <c:v>10.199999999999999</c:v>
                      </c:pt>
                      <c:pt idx="180">
                        <c:v>10.4</c:v>
                      </c:pt>
                      <c:pt idx="181">
                        <c:v>10.7</c:v>
                      </c:pt>
                      <c:pt idx="182">
                        <c:v>11.1</c:v>
                      </c:pt>
                      <c:pt idx="183">
                        <c:v>11.4</c:v>
                      </c:pt>
                      <c:pt idx="184">
                        <c:v>11.7</c:v>
                      </c:pt>
                      <c:pt idx="185">
                        <c:v>12.1</c:v>
                      </c:pt>
                      <c:pt idx="186">
                        <c:v>12.5</c:v>
                      </c:pt>
                      <c:pt idx="187">
                        <c:v>12.9</c:v>
                      </c:pt>
                      <c:pt idx="188">
                        <c:v>13.4</c:v>
                      </c:pt>
                      <c:pt idx="189">
                        <c:v>13.9</c:v>
                      </c:pt>
                      <c:pt idx="190">
                        <c:v>14.4</c:v>
                      </c:pt>
                      <c:pt idx="191">
                        <c:v>15</c:v>
                      </c:pt>
                      <c:pt idx="192">
                        <c:v>15.6</c:v>
                      </c:pt>
                      <c:pt idx="193">
                        <c:v>16.2</c:v>
                      </c:pt>
                      <c:pt idx="194">
                        <c:v>16.899999999999999</c:v>
                      </c:pt>
                      <c:pt idx="195">
                        <c:v>17.600000000000001</c:v>
                      </c:pt>
                      <c:pt idx="196">
                        <c:v>18.399999999999999</c:v>
                      </c:pt>
                      <c:pt idx="197">
                        <c:v>19.2</c:v>
                      </c:pt>
                      <c:pt idx="198">
                        <c:v>20</c:v>
                      </c:pt>
                      <c:pt idx="199">
                        <c:v>20.9</c:v>
                      </c:pt>
                      <c:pt idx="200">
                        <c:v>21.8</c:v>
                      </c:pt>
                      <c:pt idx="201">
                        <c:v>22.8</c:v>
                      </c:pt>
                      <c:pt idx="202">
                        <c:v>23.8</c:v>
                      </c:pt>
                      <c:pt idx="203">
                        <c:v>24.8</c:v>
                      </c:pt>
                      <c:pt idx="204">
                        <c:v>25.9</c:v>
                      </c:pt>
                      <c:pt idx="205">
                        <c:v>26.9</c:v>
                      </c:pt>
                      <c:pt idx="206">
                        <c:v>28</c:v>
                      </c:pt>
                      <c:pt idx="207">
                        <c:v>29</c:v>
                      </c:pt>
                      <c:pt idx="208">
                        <c:v>30</c:v>
                      </c:pt>
                      <c:pt idx="209">
                        <c:v>30.9</c:v>
                      </c:pt>
                      <c:pt idx="210">
                        <c:v>31.6</c:v>
                      </c:pt>
                      <c:pt idx="211">
                        <c:v>32.299999999999997</c:v>
                      </c:pt>
                      <c:pt idx="212">
                        <c:v>32.700000000000003</c:v>
                      </c:pt>
                      <c:pt idx="213">
                        <c:v>32.9</c:v>
                      </c:pt>
                      <c:pt idx="214">
                        <c:v>32.9</c:v>
                      </c:pt>
                      <c:pt idx="215">
                        <c:v>32.700000000000003</c:v>
                      </c:pt>
                      <c:pt idx="216">
                        <c:v>32.299999999999997</c:v>
                      </c:pt>
                      <c:pt idx="217">
                        <c:v>31.8</c:v>
                      </c:pt>
                      <c:pt idx="218">
                        <c:v>31.2</c:v>
                      </c:pt>
                      <c:pt idx="219">
                        <c:v>30.6</c:v>
                      </c:pt>
                      <c:pt idx="220">
                        <c:v>29.8</c:v>
                      </c:pt>
                      <c:pt idx="221">
                        <c:v>29.1</c:v>
                      </c:pt>
                      <c:pt idx="222">
                        <c:v>28.3</c:v>
                      </c:pt>
                      <c:pt idx="223">
                        <c:v>27.5</c:v>
                      </c:pt>
                      <c:pt idx="224">
                        <c:v>26.7</c:v>
                      </c:pt>
                      <c:pt idx="225">
                        <c:v>25.9</c:v>
                      </c:pt>
                      <c:pt idx="226">
                        <c:v>25.2</c:v>
                      </c:pt>
                      <c:pt idx="227">
                        <c:v>24.4</c:v>
                      </c:pt>
                      <c:pt idx="228">
                        <c:v>23.7</c:v>
                      </c:pt>
                      <c:pt idx="229">
                        <c:v>23</c:v>
                      </c:pt>
                      <c:pt idx="230">
                        <c:v>22.3</c:v>
                      </c:pt>
                      <c:pt idx="231">
                        <c:v>21.7</c:v>
                      </c:pt>
                      <c:pt idx="232">
                        <c:v>21.1</c:v>
                      </c:pt>
                      <c:pt idx="233">
                        <c:v>20.5</c:v>
                      </c:pt>
                      <c:pt idx="234">
                        <c:v>19.899999999999999</c:v>
                      </c:pt>
                      <c:pt idx="235">
                        <c:v>19.399999999999999</c:v>
                      </c:pt>
                      <c:pt idx="236">
                        <c:v>18.899999999999999</c:v>
                      </c:pt>
                      <c:pt idx="237">
                        <c:v>18.5</c:v>
                      </c:pt>
                      <c:pt idx="238">
                        <c:v>18</c:v>
                      </c:pt>
                      <c:pt idx="239">
                        <c:v>17.600000000000001</c:v>
                      </c:pt>
                      <c:pt idx="240">
                        <c:v>17.2</c:v>
                      </c:pt>
                      <c:pt idx="241">
                        <c:v>16.899999999999999</c:v>
                      </c:pt>
                      <c:pt idx="242">
                        <c:v>16.5</c:v>
                      </c:pt>
                      <c:pt idx="243">
                        <c:v>16.2</c:v>
                      </c:pt>
                      <c:pt idx="244">
                        <c:v>15.9</c:v>
                      </c:pt>
                      <c:pt idx="245">
                        <c:v>15.6</c:v>
                      </c:pt>
                      <c:pt idx="246">
                        <c:v>15.3</c:v>
                      </c:pt>
                      <c:pt idx="247">
                        <c:v>15.1</c:v>
                      </c:pt>
                      <c:pt idx="248">
                        <c:v>14.8</c:v>
                      </c:pt>
                      <c:pt idx="249">
                        <c:v>14.6</c:v>
                      </c:pt>
                      <c:pt idx="250">
                        <c:v>14.4</c:v>
                      </c:pt>
                      <c:pt idx="251">
                        <c:v>14.2</c:v>
                      </c:pt>
                      <c:pt idx="252">
                        <c:v>14</c:v>
                      </c:pt>
                      <c:pt idx="253">
                        <c:v>13.8</c:v>
                      </c:pt>
                      <c:pt idx="254">
                        <c:v>13.6</c:v>
                      </c:pt>
                      <c:pt idx="255">
                        <c:v>13.5</c:v>
                      </c:pt>
                      <c:pt idx="256">
                        <c:v>13.3</c:v>
                      </c:pt>
                      <c:pt idx="257">
                        <c:v>13.2</c:v>
                      </c:pt>
                      <c:pt idx="258">
                        <c:v>13.1</c:v>
                      </c:pt>
                      <c:pt idx="259">
                        <c:v>12.9</c:v>
                      </c:pt>
                      <c:pt idx="260">
                        <c:v>12.8</c:v>
                      </c:pt>
                      <c:pt idx="261">
                        <c:v>12.7</c:v>
                      </c:pt>
                      <c:pt idx="262">
                        <c:v>12.6</c:v>
                      </c:pt>
                      <c:pt idx="263">
                        <c:v>12.5</c:v>
                      </c:pt>
                      <c:pt idx="264">
                        <c:v>12.4</c:v>
                      </c:pt>
                      <c:pt idx="265">
                        <c:v>12.3</c:v>
                      </c:pt>
                      <c:pt idx="266">
                        <c:v>12.2</c:v>
                      </c:pt>
                      <c:pt idx="267">
                        <c:v>12.2</c:v>
                      </c:pt>
                      <c:pt idx="268">
                        <c:v>12.1</c:v>
                      </c:pt>
                      <c:pt idx="269">
                        <c:v>12</c:v>
                      </c:pt>
                      <c:pt idx="270">
                        <c:v>12</c:v>
                      </c:pt>
                      <c:pt idx="271">
                        <c:v>11.9</c:v>
                      </c:pt>
                      <c:pt idx="272">
                        <c:v>11.9</c:v>
                      </c:pt>
                      <c:pt idx="273">
                        <c:v>11.8</c:v>
                      </c:pt>
                      <c:pt idx="274">
                        <c:v>11.8</c:v>
                      </c:pt>
                      <c:pt idx="275">
                        <c:v>11.7</c:v>
                      </c:pt>
                      <c:pt idx="276">
                        <c:v>11.7</c:v>
                      </c:pt>
                      <c:pt idx="277">
                        <c:v>11.6</c:v>
                      </c:pt>
                      <c:pt idx="278">
                        <c:v>11.6</c:v>
                      </c:pt>
                      <c:pt idx="279">
                        <c:v>11.6</c:v>
                      </c:pt>
                      <c:pt idx="280">
                        <c:v>11.5</c:v>
                      </c:pt>
                      <c:pt idx="281">
                        <c:v>11.5</c:v>
                      </c:pt>
                      <c:pt idx="282">
                        <c:v>11.5</c:v>
                      </c:pt>
                      <c:pt idx="283">
                        <c:v>11.5</c:v>
                      </c:pt>
                      <c:pt idx="284">
                        <c:v>11.4</c:v>
                      </c:pt>
                      <c:pt idx="285">
                        <c:v>11.4</c:v>
                      </c:pt>
                      <c:pt idx="286">
                        <c:v>11.4</c:v>
                      </c:pt>
                      <c:pt idx="287">
                        <c:v>11.4</c:v>
                      </c:pt>
                      <c:pt idx="288">
                        <c:v>11.4</c:v>
                      </c:pt>
                      <c:pt idx="289">
                        <c:v>11.4</c:v>
                      </c:pt>
                      <c:pt idx="290">
                        <c:v>11.4</c:v>
                      </c:pt>
                      <c:pt idx="291">
                        <c:v>11.4</c:v>
                      </c:pt>
                      <c:pt idx="292">
                        <c:v>11.4</c:v>
                      </c:pt>
                      <c:pt idx="293">
                        <c:v>11.4</c:v>
                      </c:pt>
                      <c:pt idx="294">
                        <c:v>11.4</c:v>
                      </c:pt>
                      <c:pt idx="295">
                        <c:v>11.4</c:v>
                      </c:pt>
                      <c:pt idx="296">
                        <c:v>11.4</c:v>
                      </c:pt>
                      <c:pt idx="297">
                        <c:v>11.4</c:v>
                      </c:pt>
                      <c:pt idx="298">
                        <c:v>11.4</c:v>
                      </c:pt>
                      <c:pt idx="299">
                        <c:v>11.4</c:v>
                      </c:pt>
                      <c:pt idx="300">
                        <c:v>11.4</c:v>
                      </c:pt>
                      <c:pt idx="301">
                        <c:v>11.4</c:v>
                      </c:pt>
                      <c:pt idx="302">
                        <c:v>11.4</c:v>
                      </c:pt>
                      <c:pt idx="303">
                        <c:v>11.4</c:v>
                      </c:pt>
                      <c:pt idx="304">
                        <c:v>11.4</c:v>
                      </c:pt>
                      <c:pt idx="305">
                        <c:v>11.5</c:v>
                      </c:pt>
                      <c:pt idx="306">
                        <c:v>11.5</c:v>
                      </c:pt>
                      <c:pt idx="307">
                        <c:v>11.5</c:v>
                      </c:pt>
                      <c:pt idx="308">
                        <c:v>11.5</c:v>
                      </c:pt>
                      <c:pt idx="309">
                        <c:v>11.5</c:v>
                      </c:pt>
                      <c:pt idx="310">
                        <c:v>11.6</c:v>
                      </c:pt>
                      <c:pt idx="311">
                        <c:v>11.6</c:v>
                      </c:pt>
                      <c:pt idx="312">
                        <c:v>11.6</c:v>
                      </c:pt>
                      <c:pt idx="313">
                        <c:v>11.6</c:v>
                      </c:pt>
                      <c:pt idx="314">
                        <c:v>11.7</c:v>
                      </c:pt>
                      <c:pt idx="315">
                        <c:v>11.7</c:v>
                      </c:pt>
                      <c:pt idx="316">
                        <c:v>11.7</c:v>
                      </c:pt>
                      <c:pt idx="317">
                        <c:v>11.7</c:v>
                      </c:pt>
                      <c:pt idx="318">
                        <c:v>11.8</c:v>
                      </c:pt>
                      <c:pt idx="319">
                        <c:v>11.8</c:v>
                      </c:pt>
                      <c:pt idx="320">
                        <c:v>11.8</c:v>
                      </c:pt>
                      <c:pt idx="321">
                        <c:v>11.9</c:v>
                      </c:pt>
                      <c:pt idx="322">
                        <c:v>11.9</c:v>
                      </c:pt>
                      <c:pt idx="323">
                        <c:v>11.9</c:v>
                      </c:pt>
                      <c:pt idx="324">
                        <c:v>12</c:v>
                      </c:pt>
                      <c:pt idx="325">
                        <c:v>12</c:v>
                      </c:pt>
                      <c:pt idx="326">
                        <c:v>12</c:v>
                      </c:pt>
                      <c:pt idx="327">
                        <c:v>12.1</c:v>
                      </c:pt>
                      <c:pt idx="328">
                        <c:v>12.1</c:v>
                      </c:pt>
                      <c:pt idx="329">
                        <c:v>12.1</c:v>
                      </c:pt>
                      <c:pt idx="330">
                        <c:v>12.2</c:v>
                      </c:pt>
                      <c:pt idx="331">
                        <c:v>12.2</c:v>
                      </c:pt>
                      <c:pt idx="332">
                        <c:v>12.3</c:v>
                      </c:pt>
                      <c:pt idx="333">
                        <c:v>12.3</c:v>
                      </c:pt>
                      <c:pt idx="334">
                        <c:v>12.4</c:v>
                      </c:pt>
                      <c:pt idx="335">
                        <c:v>12.4</c:v>
                      </c:pt>
                      <c:pt idx="336">
                        <c:v>12.4</c:v>
                      </c:pt>
                      <c:pt idx="337">
                        <c:v>12.5</c:v>
                      </c:pt>
                      <c:pt idx="338">
                        <c:v>12.5</c:v>
                      </c:pt>
                      <c:pt idx="339">
                        <c:v>12.6</c:v>
                      </c:pt>
                      <c:pt idx="340">
                        <c:v>12.6</c:v>
                      </c:pt>
                      <c:pt idx="341">
                        <c:v>12.7</c:v>
                      </c:pt>
                      <c:pt idx="342">
                        <c:v>12.7</c:v>
                      </c:pt>
                      <c:pt idx="343">
                        <c:v>12.8</c:v>
                      </c:pt>
                      <c:pt idx="344">
                        <c:v>12.8</c:v>
                      </c:pt>
                      <c:pt idx="345">
                        <c:v>12.9</c:v>
                      </c:pt>
                      <c:pt idx="346">
                        <c:v>13</c:v>
                      </c:pt>
                      <c:pt idx="347">
                        <c:v>13</c:v>
                      </c:pt>
                      <c:pt idx="348">
                        <c:v>13.1</c:v>
                      </c:pt>
                      <c:pt idx="349">
                        <c:v>13.1</c:v>
                      </c:pt>
                      <c:pt idx="350">
                        <c:v>13.2</c:v>
                      </c:pt>
                      <c:pt idx="351">
                        <c:v>13.2</c:v>
                      </c:pt>
                      <c:pt idx="352">
                        <c:v>13.3</c:v>
                      </c:pt>
                      <c:pt idx="353">
                        <c:v>13.4</c:v>
                      </c:pt>
                      <c:pt idx="354">
                        <c:v>13.4</c:v>
                      </c:pt>
                      <c:pt idx="355">
                        <c:v>13.5</c:v>
                      </c:pt>
                      <c:pt idx="356">
                        <c:v>13.5</c:v>
                      </c:pt>
                      <c:pt idx="357">
                        <c:v>13.6</c:v>
                      </c:pt>
                      <c:pt idx="358">
                        <c:v>13.7</c:v>
                      </c:pt>
                      <c:pt idx="359">
                        <c:v>13.7</c:v>
                      </c:pt>
                      <c:pt idx="360">
                        <c:v>13.8</c:v>
                      </c:pt>
                      <c:pt idx="361">
                        <c:v>13.9</c:v>
                      </c:pt>
                      <c:pt idx="362">
                        <c:v>14</c:v>
                      </c:pt>
                      <c:pt idx="363">
                        <c:v>14</c:v>
                      </c:pt>
                      <c:pt idx="364">
                        <c:v>14.1</c:v>
                      </c:pt>
                      <c:pt idx="365">
                        <c:v>14.2</c:v>
                      </c:pt>
                      <c:pt idx="366">
                        <c:v>14.2</c:v>
                      </c:pt>
                      <c:pt idx="367">
                        <c:v>14.3</c:v>
                      </c:pt>
                      <c:pt idx="368">
                        <c:v>14.4</c:v>
                      </c:pt>
                      <c:pt idx="369">
                        <c:v>14.5</c:v>
                      </c:pt>
                      <c:pt idx="370">
                        <c:v>14.6</c:v>
                      </c:pt>
                      <c:pt idx="371">
                        <c:v>14.6</c:v>
                      </c:pt>
                      <c:pt idx="372">
                        <c:v>14.7</c:v>
                      </c:pt>
                      <c:pt idx="373">
                        <c:v>14.8</c:v>
                      </c:pt>
                      <c:pt idx="374">
                        <c:v>14.9</c:v>
                      </c:pt>
                      <c:pt idx="375">
                        <c:v>15</c:v>
                      </c:pt>
                      <c:pt idx="376">
                        <c:v>15.1</c:v>
                      </c:pt>
                      <c:pt idx="377">
                        <c:v>15.1</c:v>
                      </c:pt>
                      <c:pt idx="378">
                        <c:v>15.2</c:v>
                      </c:pt>
                      <c:pt idx="379">
                        <c:v>15.3</c:v>
                      </c:pt>
                      <c:pt idx="380">
                        <c:v>15.4</c:v>
                      </c:pt>
                      <c:pt idx="381">
                        <c:v>15.5</c:v>
                      </c:pt>
                      <c:pt idx="382">
                        <c:v>15.6</c:v>
                      </c:pt>
                      <c:pt idx="383">
                        <c:v>15.7</c:v>
                      </c:pt>
                      <c:pt idx="384">
                        <c:v>15.8</c:v>
                      </c:pt>
                      <c:pt idx="385">
                        <c:v>15.9</c:v>
                      </c:pt>
                      <c:pt idx="386">
                        <c:v>16</c:v>
                      </c:pt>
                      <c:pt idx="387">
                        <c:v>16.100000000000001</c:v>
                      </c:pt>
                      <c:pt idx="388">
                        <c:v>16.2</c:v>
                      </c:pt>
                      <c:pt idx="389">
                        <c:v>16.3</c:v>
                      </c:pt>
                      <c:pt idx="390">
                        <c:v>16.399999999999999</c:v>
                      </c:pt>
                      <c:pt idx="391">
                        <c:v>16.5</c:v>
                      </c:pt>
                      <c:pt idx="392">
                        <c:v>16.600000000000001</c:v>
                      </c:pt>
                      <c:pt idx="393">
                        <c:v>16.7</c:v>
                      </c:pt>
                      <c:pt idx="394">
                        <c:v>16.8</c:v>
                      </c:pt>
                      <c:pt idx="395">
                        <c:v>17</c:v>
                      </c:pt>
                      <c:pt idx="396">
                        <c:v>17.100000000000001</c:v>
                      </c:pt>
                      <c:pt idx="397">
                        <c:v>17.2</c:v>
                      </c:pt>
                      <c:pt idx="398">
                        <c:v>17.3</c:v>
                      </c:pt>
                      <c:pt idx="399">
                        <c:v>17.399999999999999</c:v>
                      </c:pt>
                      <c:pt idx="400">
                        <c:v>17.600000000000001</c:v>
                      </c:pt>
                      <c:pt idx="401">
                        <c:v>17.7</c:v>
                      </c:pt>
                      <c:pt idx="402">
                        <c:v>17.8</c:v>
                      </c:pt>
                      <c:pt idx="403">
                        <c:v>17.899999999999999</c:v>
                      </c:pt>
                      <c:pt idx="404">
                        <c:v>18.100000000000001</c:v>
                      </c:pt>
                      <c:pt idx="405">
                        <c:v>18.2</c:v>
                      </c:pt>
                      <c:pt idx="406">
                        <c:v>18.3</c:v>
                      </c:pt>
                      <c:pt idx="407">
                        <c:v>18.5</c:v>
                      </c:pt>
                      <c:pt idx="408">
                        <c:v>18.600000000000001</c:v>
                      </c:pt>
                      <c:pt idx="409">
                        <c:v>18.8</c:v>
                      </c:pt>
                      <c:pt idx="410">
                        <c:v>18.899999999999999</c:v>
                      </c:pt>
                      <c:pt idx="411">
                        <c:v>19.100000000000001</c:v>
                      </c:pt>
                      <c:pt idx="412">
                        <c:v>19.2</c:v>
                      </c:pt>
                      <c:pt idx="413">
                        <c:v>19.399999999999999</c:v>
                      </c:pt>
                      <c:pt idx="414">
                        <c:v>19.5</c:v>
                      </c:pt>
                      <c:pt idx="415">
                        <c:v>19.7</c:v>
                      </c:pt>
                      <c:pt idx="416">
                        <c:v>19.899999999999999</c:v>
                      </c:pt>
                      <c:pt idx="417">
                        <c:v>20</c:v>
                      </c:pt>
                      <c:pt idx="418">
                        <c:v>20.2</c:v>
                      </c:pt>
                      <c:pt idx="419">
                        <c:v>20.399999999999999</c:v>
                      </c:pt>
                      <c:pt idx="420">
                        <c:v>20.5</c:v>
                      </c:pt>
                      <c:pt idx="421">
                        <c:v>20.7</c:v>
                      </c:pt>
                      <c:pt idx="422">
                        <c:v>20.9</c:v>
                      </c:pt>
                      <c:pt idx="423">
                        <c:v>21.1</c:v>
                      </c:pt>
                      <c:pt idx="424">
                        <c:v>21.3</c:v>
                      </c:pt>
                      <c:pt idx="425">
                        <c:v>21.4</c:v>
                      </c:pt>
                      <c:pt idx="426">
                        <c:v>21.6</c:v>
                      </c:pt>
                      <c:pt idx="427">
                        <c:v>21.8</c:v>
                      </c:pt>
                      <c:pt idx="428">
                        <c:v>22</c:v>
                      </c:pt>
                      <c:pt idx="429">
                        <c:v>22.2</c:v>
                      </c:pt>
                      <c:pt idx="430">
                        <c:v>22.5</c:v>
                      </c:pt>
                      <c:pt idx="431">
                        <c:v>22.7</c:v>
                      </c:pt>
                      <c:pt idx="432">
                        <c:v>22.9</c:v>
                      </c:pt>
                      <c:pt idx="433">
                        <c:v>23.1</c:v>
                      </c:pt>
                      <c:pt idx="434">
                        <c:v>23.3</c:v>
                      </c:pt>
                      <c:pt idx="435">
                        <c:v>23.6</c:v>
                      </c:pt>
                      <c:pt idx="436">
                        <c:v>23.8</c:v>
                      </c:pt>
                      <c:pt idx="437">
                        <c:v>24</c:v>
                      </c:pt>
                      <c:pt idx="438">
                        <c:v>24.3</c:v>
                      </c:pt>
                      <c:pt idx="439">
                        <c:v>24.5</c:v>
                      </c:pt>
                      <c:pt idx="440">
                        <c:v>24.8</c:v>
                      </c:pt>
                      <c:pt idx="441">
                        <c:v>25.1</c:v>
                      </c:pt>
                      <c:pt idx="442">
                        <c:v>25.3</c:v>
                      </c:pt>
                      <c:pt idx="443">
                        <c:v>25.6</c:v>
                      </c:pt>
                      <c:pt idx="444">
                        <c:v>25.9</c:v>
                      </c:pt>
                      <c:pt idx="445">
                        <c:v>26.2</c:v>
                      </c:pt>
                      <c:pt idx="446">
                        <c:v>26.5</c:v>
                      </c:pt>
                      <c:pt idx="447">
                        <c:v>26.8</c:v>
                      </c:pt>
                      <c:pt idx="448">
                        <c:v>27.1</c:v>
                      </c:pt>
                      <c:pt idx="449">
                        <c:v>27.4</c:v>
                      </c:pt>
                      <c:pt idx="450">
                        <c:v>27.7</c:v>
                      </c:pt>
                      <c:pt idx="451">
                        <c:v>28</c:v>
                      </c:pt>
                      <c:pt idx="452">
                        <c:v>28.4</c:v>
                      </c:pt>
                      <c:pt idx="453">
                        <c:v>28.7</c:v>
                      </c:pt>
                      <c:pt idx="454">
                        <c:v>29.1</c:v>
                      </c:pt>
                      <c:pt idx="455">
                        <c:v>29.4</c:v>
                      </c:pt>
                      <c:pt idx="456">
                        <c:v>29.8</c:v>
                      </c:pt>
                      <c:pt idx="457">
                        <c:v>30.2</c:v>
                      </c:pt>
                      <c:pt idx="458">
                        <c:v>30.6</c:v>
                      </c:pt>
                      <c:pt idx="459">
                        <c:v>31</c:v>
                      </c:pt>
                      <c:pt idx="460">
                        <c:v>31.4</c:v>
                      </c:pt>
                      <c:pt idx="461">
                        <c:v>31.8</c:v>
                      </c:pt>
                      <c:pt idx="462">
                        <c:v>32.200000000000003</c:v>
                      </c:pt>
                      <c:pt idx="463">
                        <c:v>32.700000000000003</c:v>
                      </c:pt>
                      <c:pt idx="464">
                        <c:v>33.1</c:v>
                      </c:pt>
                      <c:pt idx="465">
                        <c:v>33.6</c:v>
                      </c:pt>
                      <c:pt idx="466">
                        <c:v>34.1</c:v>
                      </c:pt>
                      <c:pt idx="467">
                        <c:v>34.6</c:v>
                      </c:pt>
                      <c:pt idx="468">
                        <c:v>35.1</c:v>
                      </c:pt>
                      <c:pt idx="469">
                        <c:v>35.6</c:v>
                      </c:pt>
                      <c:pt idx="470">
                        <c:v>36.200000000000003</c:v>
                      </c:pt>
                      <c:pt idx="471">
                        <c:v>36.700000000000003</c:v>
                      </c:pt>
                      <c:pt idx="472">
                        <c:v>37.299999999999997</c:v>
                      </c:pt>
                      <c:pt idx="473">
                        <c:v>37.9</c:v>
                      </c:pt>
                      <c:pt idx="474">
                        <c:v>38.5</c:v>
                      </c:pt>
                      <c:pt idx="475">
                        <c:v>39.1</c:v>
                      </c:pt>
                      <c:pt idx="476">
                        <c:v>39.799999999999997</c:v>
                      </c:pt>
                      <c:pt idx="477">
                        <c:v>40.5</c:v>
                      </c:pt>
                      <c:pt idx="478">
                        <c:v>41.1</c:v>
                      </c:pt>
                      <c:pt idx="479">
                        <c:v>41.9</c:v>
                      </c:pt>
                      <c:pt idx="480">
                        <c:v>42.6</c:v>
                      </c:pt>
                      <c:pt idx="481">
                        <c:v>43.4</c:v>
                      </c:pt>
                      <c:pt idx="482">
                        <c:v>44.2</c:v>
                      </c:pt>
                      <c:pt idx="483">
                        <c:v>45</c:v>
                      </c:pt>
                      <c:pt idx="484">
                        <c:v>45.9</c:v>
                      </c:pt>
                      <c:pt idx="485">
                        <c:v>46.8</c:v>
                      </c:pt>
                      <c:pt idx="486">
                        <c:v>47.7</c:v>
                      </c:pt>
                      <c:pt idx="487">
                        <c:v>48.7</c:v>
                      </c:pt>
                      <c:pt idx="488">
                        <c:v>49.7</c:v>
                      </c:pt>
                      <c:pt idx="489">
                        <c:v>50.8</c:v>
                      </c:pt>
                      <c:pt idx="490">
                        <c:v>51.9</c:v>
                      </c:pt>
                      <c:pt idx="491">
                        <c:v>53.1</c:v>
                      </c:pt>
                      <c:pt idx="492">
                        <c:v>54.3</c:v>
                      </c:pt>
                      <c:pt idx="493">
                        <c:v>55.6</c:v>
                      </c:pt>
                      <c:pt idx="494">
                        <c:v>57</c:v>
                      </c:pt>
                      <c:pt idx="495">
                        <c:v>58.5</c:v>
                      </c:pt>
                      <c:pt idx="496">
                        <c:v>60</c:v>
                      </c:pt>
                      <c:pt idx="497">
                        <c:v>61.6</c:v>
                      </c:pt>
                      <c:pt idx="498">
                        <c:v>63.3</c:v>
                      </c:pt>
                      <c:pt idx="499">
                        <c:v>65.2</c:v>
                      </c:pt>
                      <c:pt idx="500">
                        <c:v>67.2</c:v>
                      </c:pt>
                      <c:pt idx="501">
                        <c:v>69.099999999999994</c:v>
                      </c:pt>
                      <c:pt idx="502">
                        <c:v>71.3</c:v>
                      </c:pt>
                      <c:pt idx="503">
                        <c:v>73.7</c:v>
                      </c:pt>
                      <c:pt idx="504">
                        <c:v>76.3</c:v>
                      </c:pt>
                      <c:pt idx="505">
                        <c:v>79.400000000000006</c:v>
                      </c:pt>
                      <c:pt idx="506">
                        <c:v>82</c:v>
                      </c:pt>
                      <c:pt idx="507">
                        <c:v>85</c:v>
                      </c:pt>
                      <c:pt idx="508">
                        <c:v>88.4</c:v>
                      </c:pt>
                      <c:pt idx="509">
                        <c:v>92.2</c:v>
                      </c:pt>
                      <c:pt idx="510">
                        <c:v>96.8</c:v>
                      </c:pt>
                      <c:pt idx="511">
                        <c:v>100.5</c:v>
                      </c:pt>
                      <c:pt idx="512">
                        <c:v>104.6</c:v>
                      </c:pt>
                      <c:pt idx="513">
                        <c:v>109.4</c:v>
                      </c:pt>
                      <c:pt idx="514">
                        <c:v>114.9</c:v>
                      </c:pt>
                      <c:pt idx="515">
                        <c:v>121.7</c:v>
                      </c:pt>
                      <c:pt idx="516">
                        <c:v>127.2</c:v>
                      </c:pt>
                      <c:pt idx="517">
                        <c:v>132.30000000000001</c:v>
                      </c:pt>
                      <c:pt idx="518">
                        <c:v>138.6</c:v>
                      </c:pt>
                      <c:pt idx="519">
                        <c:v>146</c:v>
                      </c:pt>
                      <c:pt idx="520">
                        <c:v>155.19999999999999</c:v>
                      </c:pt>
                      <c:pt idx="521">
                        <c:v>164.2</c:v>
                      </c:pt>
                      <c:pt idx="522">
                        <c:v>168.8</c:v>
                      </c:pt>
                      <c:pt idx="523">
                        <c:v>175.8</c:v>
                      </c:pt>
                      <c:pt idx="524">
                        <c:v>184.5</c:v>
                      </c:pt>
                      <c:pt idx="525">
                        <c:v>194.8</c:v>
                      </c:pt>
                      <c:pt idx="526">
                        <c:v>209.3</c:v>
                      </c:pt>
                      <c:pt idx="527">
                        <c:v>210.4</c:v>
                      </c:pt>
                      <c:pt idx="528">
                        <c:v>216.4</c:v>
                      </c:pt>
                      <c:pt idx="529">
                        <c:v>224</c:v>
                      </c:pt>
                      <c:pt idx="530">
                        <c:v>233.1</c:v>
                      </c:pt>
                      <c:pt idx="531">
                        <c:v>244.4</c:v>
                      </c:pt>
                      <c:pt idx="532">
                        <c:v>247.6</c:v>
                      </c:pt>
                      <c:pt idx="533">
                        <c:v>250.6</c:v>
                      </c:pt>
                      <c:pt idx="534">
                        <c:v>255.3</c:v>
                      </c:pt>
                      <c:pt idx="535">
                        <c:v>260.60000000000002</c:v>
                      </c:pt>
                      <c:pt idx="536">
                        <c:v>266.3</c:v>
                      </c:pt>
                      <c:pt idx="537">
                        <c:v>270.5</c:v>
                      </c:pt>
                      <c:pt idx="538">
                        <c:v>271</c:v>
                      </c:pt>
                      <c:pt idx="539">
                        <c:v>272.8</c:v>
                      </c:pt>
                      <c:pt idx="540">
                        <c:v>274.89999999999998</c:v>
                      </c:pt>
                      <c:pt idx="541">
                        <c:v>277</c:v>
                      </c:pt>
                      <c:pt idx="542">
                        <c:v>278.7</c:v>
                      </c:pt>
                      <c:pt idx="543">
                        <c:v>279.3</c:v>
                      </c:pt>
                      <c:pt idx="544">
                        <c:v>279.89999999999998</c:v>
                      </c:pt>
                      <c:pt idx="545">
                        <c:v>280.60000000000002</c:v>
                      </c:pt>
                      <c:pt idx="546">
                        <c:v>281.3</c:v>
                      </c:pt>
                      <c:pt idx="547">
                        <c:v>281.8</c:v>
                      </c:pt>
                      <c:pt idx="548">
                        <c:v>282.3</c:v>
                      </c:pt>
                      <c:pt idx="549">
                        <c:v>282.60000000000002</c:v>
                      </c:pt>
                      <c:pt idx="550">
                        <c:v>282.89999999999998</c:v>
                      </c:pt>
                      <c:pt idx="551">
                        <c:v>283.2</c:v>
                      </c:pt>
                      <c:pt idx="552">
                        <c:v>283.5</c:v>
                      </c:pt>
                      <c:pt idx="553">
                        <c:v>283.7</c:v>
                      </c:pt>
                      <c:pt idx="554">
                        <c:v>283.89999999999998</c:v>
                      </c:pt>
                      <c:pt idx="555">
                        <c:v>284.10000000000002</c:v>
                      </c:pt>
                      <c:pt idx="556">
                        <c:v>284.2</c:v>
                      </c:pt>
                      <c:pt idx="557">
                        <c:v>284.39999999999998</c:v>
                      </c:pt>
                      <c:pt idx="558">
                        <c:v>284.5</c:v>
                      </c:pt>
                      <c:pt idx="559">
                        <c:v>284.60000000000002</c:v>
                      </c:pt>
                      <c:pt idx="560">
                        <c:v>284.8</c:v>
                      </c:pt>
                      <c:pt idx="561">
                        <c:v>284.89999999999998</c:v>
                      </c:pt>
                      <c:pt idx="562">
                        <c:v>285</c:v>
                      </c:pt>
                      <c:pt idx="563">
                        <c:v>285</c:v>
                      </c:pt>
                      <c:pt idx="564">
                        <c:v>285.10000000000002</c:v>
                      </c:pt>
                      <c:pt idx="565">
                        <c:v>285.2</c:v>
                      </c:pt>
                      <c:pt idx="566">
                        <c:v>285.3</c:v>
                      </c:pt>
                      <c:pt idx="567">
                        <c:v>285.3</c:v>
                      </c:pt>
                      <c:pt idx="568">
                        <c:v>285.39999999999998</c:v>
                      </c:pt>
                      <c:pt idx="569">
                        <c:v>285.5</c:v>
                      </c:pt>
                      <c:pt idx="570">
                        <c:v>285.5</c:v>
                      </c:pt>
                      <c:pt idx="571">
                        <c:v>285.60000000000002</c:v>
                      </c:pt>
                      <c:pt idx="572">
                        <c:v>285.60000000000002</c:v>
                      </c:pt>
                      <c:pt idx="573">
                        <c:v>285.7</c:v>
                      </c:pt>
                      <c:pt idx="574">
                        <c:v>285.7</c:v>
                      </c:pt>
                      <c:pt idx="575">
                        <c:v>285.7</c:v>
                      </c:pt>
                      <c:pt idx="576">
                        <c:v>285.7</c:v>
                      </c:pt>
                      <c:pt idx="577">
                        <c:v>285.8</c:v>
                      </c:pt>
                      <c:pt idx="578">
                        <c:v>285.8</c:v>
                      </c:pt>
                      <c:pt idx="579">
                        <c:v>285.8</c:v>
                      </c:pt>
                      <c:pt idx="580">
                        <c:v>285.8</c:v>
                      </c:pt>
                      <c:pt idx="581">
                        <c:v>285.89999999999998</c:v>
                      </c:pt>
                      <c:pt idx="582">
                        <c:v>285.89999999999998</c:v>
                      </c:pt>
                      <c:pt idx="583">
                        <c:v>285.89999999999998</c:v>
                      </c:pt>
                      <c:pt idx="584">
                        <c:v>285.89999999999998</c:v>
                      </c:pt>
                      <c:pt idx="585">
                        <c:v>285.89999999999998</c:v>
                      </c:pt>
                      <c:pt idx="586">
                        <c:v>285.89999999999998</c:v>
                      </c:pt>
                      <c:pt idx="587">
                        <c:v>286</c:v>
                      </c:pt>
                      <c:pt idx="588">
                        <c:v>286</c:v>
                      </c:pt>
                      <c:pt idx="589">
                        <c:v>286</c:v>
                      </c:pt>
                      <c:pt idx="590">
                        <c:v>286</c:v>
                      </c:pt>
                      <c:pt idx="591">
                        <c:v>286.10000000000002</c:v>
                      </c:pt>
                      <c:pt idx="592">
                        <c:v>286.10000000000002</c:v>
                      </c:pt>
                      <c:pt idx="593">
                        <c:v>286.10000000000002</c:v>
                      </c:pt>
                      <c:pt idx="594">
                        <c:v>286.10000000000002</c:v>
                      </c:pt>
                      <c:pt idx="595">
                        <c:v>286.10000000000002</c:v>
                      </c:pt>
                      <c:pt idx="596">
                        <c:v>286.10000000000002</c:v>
                      </c:pt>
                      <c:pt idx="597">
                        <c:v>286.10000000000002</c:v>
                      </c:pt>
                      <c:pt idx="598">
                        <c:v>286.10000000000002</c:v>
                      </c:pt>
                      <c:pt idx="599">
                        <c:v>286.10000000000002</c:v>
                      </c:pt>
                      <c:pt idx="600">
                        <c:v>286</c:v>
                      </c:pt>
                      <c:pt idx="601">
                        <c:v>286</c:v>
                      </c:pt>
                      <c:pt idx="602">
                        <c:v>286</c:v>
                      </c:pt>
                      <c:pt idx="603">
                        <c:v>286</c:v>
                      </c:pt>
                      <c:pt idx="604">
                        <c:v>286</c:v>
                      </c:pt>
                      <c:pt idx="605">
                        <c:v>286</c:v>
                      </c:pt>
                      <c:pt idx="606">
                        <c:v>286</c:v>
                      </c:pt>
                      <c:pt idx="607">
                        <c:v>285.89999999999998</c:v>
                      </c:pt>
                      <c:pt idx="608">
                        <c:v>285.89999999999998</c:v>
                      </c:pt>
                      <c:pt idx="609">
                        <c:v>285.89999999999998</c:v>
                      </c:pt>
                      <c:pt idx="610">
                        <c:v>285.8</c:v>
                      </c:pt>
                      <c:pt idx="611">
                        <c:v>285.8</c:v>
                      </c:pt>
                      <c:pt idx="612">
                        <c:v>285.8</c:v>
                      </c:pt>
                      <c:pt idx="613">
                        <c:v>285.7</c:v>
                      </c:pt>
                      <c:pt idx="614">
                        <c:v>285.60000000000002</c:v>
                      </c:pt>
                      <c:pt idx="615">
                        <c:v>285.60000000000002</c:v>
                      </c:pt>
                      <c:pt idx="616">
                        <c:v>285.5</c:v>
                      </c:pt>
                      <c:pt idx="617">
                        <c:v>285.39999999999998</c:v>
                      </c:pt>
                      <c:pt idx="618">
                        <c:v>285.3</c:v>
                      </c:pt>
                      <c:pt idx="619">
                        <c:v>285.10000000000002</c:v>
                      </c:pt>
                      <c:pt idx="620">
                        <c:v>285</c:v>
                      </c:pt>
                      <c:pt idx="621">
                        <c:v>284.8</c:v>
                      </c:pt>
                      <c:pt idx="622">
                        <c:v>284.60000000000002</c:v>
                      </c:pt>
                      <c:pt idx="623">
                        <c:v>284.39999999999998</c:v>
                      </c:pt>
                      <c:pt idx="624">
                        <c:v>284.2</c:v>
                      </c:pt>
                      <c:pt idx="625">
                        <c:v>283.89999999999998</c:v>
                      </c:pt>
                      <c:pt idx="626">
                        <c:v>283.7</c:v>
                      </c:pt>
                      <c:pt idx="627">
                        <c:v>283.39999999999998</c:v>
                      </c:pt>
                      <c:pt idx="628">
                        <c:v>283</c:v>
                      </c:pt>
                      <c:pt idx="629">
                        <c:v>282.60000000000002</c:v>
                      </c:pt>
                      <c:pt idx="630">
                        <c:v>282.2</c:v>
                      </c:pt>
                      <c:pt idx="631">
                        <c:v>281.8</c:v>
                      </c:pt>
                      <c:pt idx="632">
                        <c:v>281.3</c:v>
                      </c:pt>
                      <c:pt idx="633">
                        <c:v>280.39999999999998</c:v>
                      </c:pt>
                      <c:pt idx="634">
                        <c:v>279.5</c:v>
                      </c:pt>
                      <c:pt idx="635">
                        <c:v>278.5</c:v>
                      </c:pt>
                      <c:pt idx="636">
                        <c:v>277.7</c:v>
                      </c:pt>
                      <c:pt idx="637">
                        <c:v>277</c:v>
                      </c:pt>
                      <c:pt idx="638">
                        <c:v>274.2</c:v>
                      </c:pt>
                      <c:pt idx="639">
                        <c:v>271.3</c:v>
                      </c:pt>
                      <c:pt idx="640">
                        <c:v>268.39999999999998</c:v>
                      </c:pt>
                      <c:pt idx="641">
                        <c:v>266</c:v>
                      </c:pt>
                      <c:pt idx="642">
                        <c:v>265.3</c:v>
                      </c:pt>
                      <c:pt idx="643">
                        <c:v>259.5</c:v>
                      </c:pt>
                      <c:pt idx="644">
                        <c:v>252.7</c:v>
                      </c:pt>
                      <c:pt idx="645">
                        <c:v>246.5</c:v>
                      </c:pt>
                      <c:pt idx="646">
                        <c:v>241.2</c:v>
                      </c:pt>
                      <c:pt idx="647">
                        <c:v>237.5</c:v>
                      </c:pt>
                      <c:pt idx="648">
                        <c:v>232.9</c:v>
                      </c:pt>
                      <c:pt idx="649">
                        <c:v>222.1</c:v>
                      </c:pt>
                      <c:pt idx="650">
                        <c:v>213.4</c:v>
                      </c:pt>
                      <c:pt idx="651">
                        <c:v>205.9</c:v>
                      </c:pt>
                      <c:pt idx="652">
                        <c:v>199.9</c:v>
                      </c:pt>
                      <c:pt idx="653">
                        <c:v>197.7</c:v>
                      </c:pt>
                      <c:pt idx="654">
                        <c:v>185.4</c:v>
                      </c:pt>
                      <c:pt idx="655">
                        <c:v>176.5</c:v>
                      </c:pt>
                      <c:pt idx="656">
                        <c:v>168.9</c:v>
                      </c:pt>
                      <c:pt idx="657">
                        <c:v>162.6</c:v>
                      </c:pt>
                      <c:pt idx="658">
                        <c:v>157.9</c:v>
                      </c:pt>
                      <c:pt idx="659">
                        <c:v>150.80000000000001</c:v>
                      </c:pt>
                      <c:pt idx="660">
                        <c:v>143.4</c:v>
                      </c:pt>
                      <c:pt idx="661">
                        <c:v>137.19999999999999</c:v>
                      </c:pt>
                      <c:pt idx="662">
                        <c:v>131.9</c:v>
                      </c:pt>
                      <c:pt idx="663">
                        <c:v>127.4</c:v>
                      </c:pt>
                      <c:pt idx="664">
                        <c:v>123.1</c:v>
                      </c:pt>
                      <c:pt idx="665">
                        <c:v>117.6</c:v>
                      </c:pt>
                      <c:pt idx="666">
                        <c:v>113.1</c:v>
                      </c:pt>
                      <c:pt idx="667">
                        <c:v>109.2</c:v>
                      </c:pt>
                      <c:pt idx="668">
                        <c:v>105.6</c:v>
                      </c:pt>
                      <c:pt idx="669">
                        <c:v>102.8</c:v>
                      </c:pt>
                      <c:pt idx="670">
                        <c:v>99</c:v>
                      </c:pt>
                      <c:pt idx="671">
                        <c:v>95.8</c:v>
                      </c:pt>
                      <c:pt idx="672">
                        <c:v>92.9</c:v>
                      </c:pt>
                      <c:pt idx="673">
                        <c:v>90.3</c:v>
                      </c:pt>
                      <c:pt idx="674">
                        <c:v>88</c:v>
                      </c:pt>
                      <c:pt idx="675">
                        <c:v>85.6</c:v>
                      </c:pt>
                      <c:pt idx="676">
                        <c:v>83.4</c:v>
                      </c:pt>
                      <c:pt idx="677">
                        <c:v>81.3</c:v>
                      </c:pt>
                      <c:pt idx="678">
                        <c:v>79.400000000000006</c:v>
                      </c:pt>
                      <c:pt idx="679">
                        <c:v>77.599999999999994</c:v>
                      </c:pt>
                      <c:pt idx="680">
                        <c:v>75.900000000000006</c:v>
                      </c:pt>
                      <c:pt idx="681">
                        <c:v>74.2</c:v>
                      </c:pt>
                      <c:pt idx="682">
                        <c:v>72.7</c:v>
                      </c:pt>
                      <c:pt idx="683">
                        <c:v>71.2</c:v>
                      </c:pt>
                      <c:pt idx="684">
                        <c:v>69.8</c:v>
                      </c:pt>
                      <c:pt idx="685">
                        <c:v>68.5</c:v>
                      </c:pt>
                      <c:pt idx="686">
                        <c:v>67.3</c:v>
                      </c:pt>
                      <c:pt idx="687">
                        <c:v>66.099999999999994</c:v>
                      </c:pt>
                      <c:pt idx="688">
                        <c:v>65</c:v>
                      </c:pt>
                      <c:pt idx="689">
                        <c:v>63.9</c:v>
                      </c:pt>
                      <c:pt idx="690">
                        <c:v>62.9</c:v>
                      </c:pt>
                      <c:pt idx="691">
                        <c:v>61.9</c:v>
                      </c:pt>
                      <c:pt idx="692">
                        <c:v>61</c:v>
                      </c:pt>
                      <c:pt idx="693">
                        <c:v>60.1</c:v>
                      </c:pt>
                      <c:pt idx="694">
                        <c:v>59.2</c:v>
                      </c:pt>
                      <c:pt idx="695">
                        <c:v>58.3</c:v>
                      </c:pt>
                      <c:pt idx="696">
                        <c:v>57.5</c:v>
                      </c:pt>
                      <c:pt idx="697">
                        <c:v>56.8</c:v>
                      </c:pt>
                      <c:pt idx="698">
                        <c:v>56</c:v>
                      </c:pt>
                      <c:pt idx="699">
                        <c:v>55.3</c:v>
                      </c:pt>
                      <c:pt idx="700">
                        <c:v>54.6</c:v>
                      </c:pt>
                      <c:pt idx="701">
                        <c:v>53.9</c:v>
                      </c:pt>
                      <c:pt idx="702">
                        <c:v>53.3</c:v>
                      </c:pt>
                      <c:pt idx="703">
                        <c:v>52.6</c:v>
                      </c:pt>
                      <c:pt idx="704">
                        <c:v>52</c:v>
                      </c:pt>
                      <c:pt idx="705">
                        <c:v>51.4</c:v>
                      </c:pt>
                      <c:pt idx="706">
                        <c:v>50.9</c:v>
                      </c:pt>
                      <c:pt idx="707">
                        <c:v>50.3</c:v>
                      </c:pt>
                      <c:pt idx="708">
                        <c:v>49.8</c:v>
                      </c:pt>
                      <c:pt idx="709">
                        <c:v>49.2</c:v>
                      </c:pt>
                      <c:pt idx="710">
                        <c:v>48.7</c:v>
                      </c:pt>
                      <c:pt idx="711">
                        <c:v>48.3</c:v>
                      </c:pt>
                      <c:pt idx="712">
                        <c:v>47.8</c:v>
                      </c:pt>
                      <c:pt idx="713">
                        <c:v>47.3</c:v>
                      </c:pt>
                      <c:pt idx="714">
                        <c:v>46.9</c:v>
                      </c:pt>
                      <c:pt idx="715">
                        <c:v>46.4</c:v>
                      </c:pt>
                      <c:pt idx="716">
                        <c:v>46</c:v>
                      </c:pt>
                      <c:pt idx="717">
                        <c:v>45.6</c:v>
                      </c:pt>
                      <c:pt idx="718">
                        <c:v>45.2</c:v>
                      </c:pt>
                      <c:pt idx="719">
                        <c:v>44.8</c:v>
                      </c:pt>
                      <c:pt idx="720">
                        <c:v>44.5</c:v>
                      </c:pt>
                      <c:pt idx="721">
                        <c:v>44.1</c:v>
                      </c:pt>
                      <c:pt idx="722">
                        <c:v>43.7</c:v>
                      </c:pt>
                      <c:pt idx="723">
                        <c:v>43.4</c:v>
                      </c:pt>
                      <c:pt idx="724">
                        <c:v>43.1</c:v>
                      </c:pt>
                      <c:pt idx="725">
                        <c:v>42.7</c:v>
                      </c:pt>
                      <c:pt idx="726">
                        <c:v>42.4</c:v>
                      </c:pt>
                      <c:pt idx="727">
                        <c:v>42.1</c:v>
                      </c:pt>
                      <c:pt idx="728">
                        <c:v>41.8</c:v>
                      </c:pt>
                      <c:pt idx="729">
                        <c:v>41.5</c:v>
                      </c:pt>
                      <c:pt idx="730">
                        <c:v>41.2</c:v>
                      </c:pt>
                      <c:pt idx="731">
                        <c:v>40.9</c:v>
                      </c:pt>
                      <c:pt idx="732">
                        <c:v>40.700000000000003</c:v>
                      </c:pt>
                      <c:pt idx="733">
                        <c:v>40.4</c:v>
                      </c:pt>
                      <c:pt idx="734">
                        <c:v>40.200000000000003</c:v>
                      </c:pt>
                      <c:pt idx="735">
                        <c:v>39.9</c:v>
                      </c:pt>
                      <c:pt idx="736">
                        <c:v>39.700000000000003</c:v>
                      </c:pt>
                      <c:pt idx="737">
                        <c:v>39.4</c:v>
                      </c:pt>
                      <c:pt idx="738">
                        <c:v>39.200000000000003</c:v>
                      </c:pt>
                      <c:pt idx="739">
                        <c:v>39</c:v>
                      </c:pt>
                      <c:pt idx="740">
                        <c:v>38.700000000000003</c:v>
                      </c:pt>
                      <c:pt idx="741">
                        <c:v>38.5</c:v>
                      </c:pt>
                      <c:pt idx="742">
                        <c:v>38.299999999999997</c:v>
                      </c:pt>
                      <c:pt idx="743">
                        <c:v>38.1</c:v>
                      </c:pt>
                      <c:pt idx="744">
                        <c:v>37.9</c:v>
                      </c:pt>
                      <c:pt idx="745">
                        <c:v>37.700000000000003</c:v>
                      </c:pt>
                      <c:pt idx="746">
                        <c:v>37.5</c:v>
                      </c:pt>
                      <c:pt idx="747">
                        <c:v>37.4</c:v>
                      </c:pt>
                      <c:pt idx="748">
                        <c:v>37.200000000000003</c:v>
                      </c:pt>
                      <c:pt idx="749">
                        <c:v>37</c:v>
                      </c:pt>
                      <c:pt idx="750">
                        <c:v>36.799999999999997</c:v>
                      </c:pt>
                      <c:pt idx="751">
                        <c:v>36.700000000000003</c:v>
                      </c:pt>
                      <c:pt idx="752">
                        <c:v>36.5</c:v>
                      </c:pt>
                      <c:pt idx="753">
                        <c:v>36.299999999999997</c:v>
                      </c:pt>
                      <c:pt idx="754">
                        <c:v>36.200000000000003</c:v>
                      </c:pt>
                      <c:pt idx="755">
                        <c:v>36</c:v>
                      </c:pt>
                      <c:pt idx="756">
                        <c:v>35.9</c:v>
                      </c:pt>
                      <c:pt idx="757">
                        <c:v>35.700000000000003</c:v>
                      </c:pt>
                      <c:pt idx="758">
                        <c:v>35.6</c:v>
                      </c:pt>
                      <c:pt idx="759">
                        <c:v>35.5</c:v>
                      </c:pt>
                      <c:pt idx="760">
                        <c:v>35.299999999999997</c:v>
                      </c:pt>
                      <c:pt idx="761">
                        <c:v>35.200000000000003</c:v>
                      </c:pt>
                      <c:pt idx="762">
                        <c:v>35.1</c:v>
                      </c:pt>
                      <c:pt idx="763">
                        <c:v>35</c:v>
                      </c:pt>
                      <c:pt idx="764">
                        <c:v>34.799999999999997</c:v>
                      </c:pt>
                      <c:pt idx="765">
                        <c:v>34.700000000000003</c:v>
                      </c:pt>
                      <c:pt idx="766">
                        <c:v>34.6</c:v>
                      </c:pt>
                      <c:pt idx="767">
                        <c:v>34.5</c:v>
                      </c:pt>
                      <c:pt idx="768">
                        <c:v>34.4</c:v>
                      </c:pt>
                      <c:pt idx="769">
                        <c:v>34.299999999999997</c:v>
                      </c:pt>
                      <c:pt idx="770">
                        <c:v>34.200000000000003</c:v>
                      </c:pt>
                      <c:pt idx="771">
                        <c:v>34.1</c:v>
                      </c:pt>
                      <c:pt idx="772">
                        <c:v>34</c:v>
                      </c:pt>
                      <c:pt idx="773">
                        <c:v>33.9</c:v>
                      </c:pt>
                      <c:pt idx="774">
                        <c:v>33.799999999999997</c:v>
                      </c:pt>
                      <c:pt idx="775">
                        <c:v>33.700000000000003</c:v>
                      </c:pt>
                      <c:pt idx="776">
                        <c:v>33.6</c:v>
                      </c:pt>
                      <c:pt idx="777">
                        <c:v>33.5</c:v>
                      </c:pt>
                      <c:pt idx="778">
                        <c:v>33.4</c:v>
                      </c:pt>
                      <c:pt idx="779">
                        <c:v>33.299999999999997</c:v>
                      </c:pt>
                      <c:pt idx="780">
                        <c:v>33.299999999999997</c:v>
                      </c:pt>
                      <c:pt idx="781">
                        <c:v>33.200000000000003</c:v>
                      </c:pt>
                      <c:pt idx="782">
                        <c:v>33.1</c:v>
                      </c:pt>
                      <c:pt idx="783">
                        <c:v>33</c:v>
                      </c:pt>
                      <c:pt idx="784">
                        <c:v>33</c:v>
                      </c:pt>
                      <c:pt idx="785">
                        <c:v>32.9</c:v>
                      </c:pt>
                      <c:pt idx="786">
                        <c:v>32.799999999999997</c:v>
                      </c:pt>
                      <c:pt idx="787">
                        <c:v>32.799999999999997</c:v>
                      </c:pt>
                      <c:pt idx="788">
                        <c:v>32.700000000000003</c:v>
                      </c:pt>
                      <c:pt idx="789">
                        <c:v>32.6</c:v>
                      </c:pt>
                      <c:pt idx="790">
                        <c:v>32.6</c:v>
                      </c:pt>
                      <c:pt idx="791">
                        <c:v>32.5</c:v>
                      </c:pt>
                      <c:pt idx="792">
                        <c:v>32.4</c:v>
                      </c:pt>
                      <c:pt idx="793">
                        <c:v>32.4</c:v>
                      </c:pt>
                      <c:pt idx="794">
                        <c:v>32.299999999999997</c:v>
                      </c:pt>
                      <c:pt idx="795">
                        <c:v>32.299999999999997</c:v>
                      </c:pt>
                      <c:pt idx="796">
                        <c:v>32.200000000000003</c:v>
                      </c:pt>
                      <c:pt idx="797">
                        <c:v>32.200000000000003</c:v>
                      </c:pt>
                      <c:pt idx="798">
                        <c:v>32.1</c:v>
                      </c:pt>
                      <c:pt idx="799">
                        <c:v>32.1</c:v>
                      </c:pt>
                      <c:pt idx="800">
                        <c:v>32</c:v>
                      </c:pt>
                      <c:pt idx="801">
                        <c:v>32</c:v>
                      </c:pt>
                      <c:pt idx="802">
                        <c:v>31.9</c:v>
                      </c:pt>
                      <c:pt idx="803">
                        <c:v>31.9</c:v>
                      </c:pt>
                      <c:pt idx="804">
                        <c:v>31.9</c:v>
                      </c:pt>
                      <c:pt idx="805">
                        <c:v>31.8</c:v>
                      </c:pt>
                      <c:pt idx="806">
                        <c:v>31.8</c:v>
                      </c:pt>
                      <c:pt idx="807">
                        <c:v>31.7</c:v>
                      </c:pt>
                      <c:pt idx="808">
                        <c:v>31.7</c:v>
                      </c:pt>
                      <c:pt idx="809">
                        <c:v>31.7</c:v>
                      </c:pt>
                      <c:pt idx="810">
                        <c:v>31.6</c:v>
                      </c:pt>
                      <c:pt idx="811">
                        <c:v>31.6</c:v>
                      </c:pt>
                      <c:pt idx="812">
                        <c:v>31.6</c:v>
                      </c:pt>
                      <c:pt idx="813">
                        <c:v>31.5</c:v>
                      </c:pt>
                      <c:pt idx="814">
                        <c:v>31.5</c:v>
                      </c:pt>
                      <c:pt idx="815">
                        <c:v>31.5</c:v>
                      </c:pt>
                      <c:pt idx="816">
                        <c:v>31.5</c:v>
                      </c:pt>
                      <c:pt idx="817">
                        <c:v>31.4</c:v>
                      </c:pt>
                      <c:pt idx="818">
                        <c:v>31.4</c:v>
                      </c:pt>
                      <c:pt idx="819">
                        <c:v>31.4</c:v>
                      </c:pt>
                      <c:pt idx="820">
                        <c:v>31.4</c:v>
                      </c:pt>
                      <c:pt idx="821">
                        <c:v>31.3</c:v>
                      </c:pt>
                      <c:pt idx="822">
                        <c:v>31.3</c:v>
                      </c:pt>
                      <c:pt idx="823">
                        <c:v>31.3</c:v>
                      </c:pt>
                      <c:pt idx="824">
                        <c:v>31.3</c:v>
                      </c:pt>
                      <c:pt idx="825">
                        <c:v>31.3</c:v>
                      </c:pt>
                      <c:pt idx="826">
                        <c:v>31.2</c:v>
                      </c:pt>
                      <c:pt idx="827">
                        <c:v>31.2</c:v>
                      </c:pt>
                      <c:pt idx="828">
                        <c:v>31.2</c:v>
                      </c:pt>
                      <c:pt idx="829">
                        <c:v>31.2</c:v>
                      </c:pt>
                      <c:pt idx="830">
                        <c:v>31.2</c:v>
                      </c:pt>
                      <c:pt idx="831">
                        <c:v>31.2</c:v>
                      </c:pt>
                      <c:pt idx="832">
                        <c:v>31.2</c:v>
                      </c:pt>
                      <c:pt idx="833">
                        <c:v>31.1</c:v>
                      </c:pt>
                      <c:pt idx="834">
                        <c:v>31.1</c:v>
                      </c:pt>
                      <c:pt idx="835">
                        <c:v>31.1</c:v>
                      </c:pt>
                      <c:pt idx="836">
                        <c:v>31.1</c:v>
                      </c:pt>
                      <c:pt idx="837">
                        <c:v>31.1</c:v>
                      </c:pt>
                      <c:pt idx="838">
                        <c:v>31.1</c:v>
                      </c:pt>
                      <c:pt idx="839">
                        <c:v>31.1</c:v>
                      </c:pt>
                      <c:pt idx="840">
                        <c:v>31.1</c:v>
                      </c:pt>
                      <c:pt idx="841">
                        <c:v>31.1</c:v>
                      </c:pt>
                      <c:pt idx="842">
                        <c:v>31.1</c:v>
                      </c:pt>
                      <c:pt idx="843">
                        <c:v>31.1</c:v>
                      </c:pt>
                      <c:pt idx="844">
                        <c:v>31.1</c:v>
                      </c:pt>
                      <c:pt idx="845">
                        <c:v>31.1</c:v>
                      </c:pt>
                      <c:pt idx="846">
                        <c:v>31.1</c:v>
                      </c:pt>
                      <c:pt idx="847">
                        <c:v>31.1</c:v>
                      </c:pt>
                      <c:pt idx="848">
                        <c:v>31.1</c:v>
                      </c:pt>
                      <c:pt idx="849">
                        <c:v>31.1</c:v>
                      </c:pt>
                      <c:pt idx="850">
                        <c:v>31.1</c:v>
                      </c:pt>
                      <c:pt idx="851">
                        <c:v>31.1</c:v>
                      </c:pt>
                      <c:pt idx="852">
                        <c:v>31.1</c:v>
                      </c:pt>
                      <c:pt idx="853">
                        <c:v>31.1</c:v>
                      </c:pt>
                      <c:pt idx="854">
                        <c:v>31.1</c:v>
                      </c:pt>
                      <c:pt idx="855">
                        <c:v>31.1</c:v>
                      </c:pt>
                      <c:pt idx="856">
                        <c:v>31.1</c:v>
                      </c:pt>
                      <c:pt idx="857">
                        <c:v>31.1</c:v>
                      </c:pt>
                      <c:pt idx="858">
                        <c:v>31.1</c:v>
                      </c:pt>
                      <c:pt idx="859">
                        <c:v>31.1</c:v>
                      </c:pt>
                      <c:pt idx="860">
                        <c:v>31.1</c:v>
                      </c:pt>
                      <c:pt idx="861">
                        <c:v>31.1</c:v>
                      </c:pt>
                      <c:pt idx="862">
                        <c:v>31.1</c:v>
                      </c:pt>
                      <c:pt idx="863">
                        <c:v>31.1</c:v>
                      </c:pt>
                      <c:pt idx="864">
                        <c:v>31.1</c:v>
                      </c:pt>
                      <c:pt idx="865">
                        <c:v>31.2</c:v>
                      </c:pt>
                      <c:pt idx="866">
                        <c:v>31.2</c:v>
                      </c:pt>
                      <c:pt idx="867">
                        <c:v>31.2</c:v>
                      </c:pt>
                      <c:pt idx="868">
                        <c:v>31.2</c:v>
                      </c:pt>
                      <c:pt idx="869">
                        <c:v>31.2</c:v>
                      </c:pt>
                      <c:pt idx="870">
                        <c:v>31.2</c:v>
                      </c:pt>
                      <c:pt idx="871">
                        <c:v>31.2</c:v>
                      </c:pt>
                      <c:pt idx="872">
                        <c:v>31.2</c:v>
                      </c:pt>
                      <c:pt idx="873">
                        <c:v>31.2</c:v>
                      </c:pt>
                      <c:pt idx="874">
                        <c:v>31.3</c:v>
                      </c:pt>
                      <c:pt idx="875">
                        <c:v>31.3</c:v>
                      </c:pt>
                      <c:pt idx="876">
                        <c:v>31.3</c:v>
                      </c:pt>
                      <c:pt idx="877">
                        <c:v>31.3</c:v>
                      </c:pt>
                      <c:pt idx="878">
                        <c:v>31.3</c:v>
                      </c:pt>
                      <c:pt idx="879">
                        <c:v>31.3</c:v>
                      </c:pt>
                      <c:pt idx="880">
                        <c:v>31.4</c:v>
                      </c:pt>
                      <c:pt idx="881">
                        <c:v>31.4</c:v>
                      </c:pt>
                      <c:pt idx="882">
                        <c:v>31.4</c:v>
                      </c:pt>
                      <c:pt idx="883">
                        <c:v>31.4</c:v>
                      </c:pt>
                      <c:pt idx="884">
                        <c:v>31.4</c:v>
                      </c:pt>
                      <c:pt idx="885">
                        <c:v>31.4</c:v>
                      </c:pt>
                      <c:pt idx="886">
                        <c:v>31.5</c:v>
                      </c:pt>
                      <c:pt idx="887">
                        <c:v>31.5</c:v>
                      </c:pt>
                      <c:pt idx="888">
                        <c:v>31.5</c:v>
                      </c:pt>
                      <c:pt idx="889">
                        <c:v>31.5</c:v>
                      </c:pt>
                      <c:pt idx="890">
                        <c:v>31.6</c:v>
                      </c:pt>
                      <c:pt idx="891">
                        <c:v>31.6</c:v>
                      </c:pt>
                      <c:pt idx="892">
                        <c:v>31.6</c:v>
                      </c:pt>
                      <c:pt idx="893">
                        <c:v>31.6</c:v>
                      </c:pt>
                      <c:pt idx="894">
                        <c:v>31.6</c:v>
                      </c:pt>
                      <c:pt idx="895">
                        <c:v>31.7</c:v>
                      </c:pt>
                      <c:pt idx="896">
                        <c:v>31.7</c:v>
                      </c:pt>
                      <c:pt idx="897">
                        <c:v>31.7</c:v>
                      </c:pt>
                      <c:pt idx="898">
                        <c:v>31.7</c:v>
                      </c:pt>
                      <c:pt idx="899">
                        <c:v>31.8</c:v>
                      </c:pt>
                      <c:pt idx="900">
                        <c:v>31.8</c:v>
                      </c:pt>
                      <c:pt idx="901">
                        <c:v>31.8</c:v>
                      </c:pt>
                      <c:pt idx="902">
                        <c:v>31.8</c:v>
                      </c:pt>
                      <c:pt idx="903">
                        <c:v>31.9</c:v>
                      </c:pt>
                      <c:pt idx="904">
                        <c:v>31.9</c:v>
                      </c:pt>
                      <c:pt idx="905">
                        <c:v>31.9</c:v>
                      </c:pt>
                      <c:pt idx="906">
                        <c:v>32</c:v>
                      </c:pt>
                      <c:pt idx="907">
                        <c:v>32</c:v>
                      </c:pt>
                      <c:pt idx="908">
                        <c:v>32</c:v>
                      </c:pt>
                      <c:pt idx="909">
                        <c:v>32</c:v>
                      </c:pt>
                      <c:pt idx="910">
                        <c:v>32.1</c:v>
                      </c:pt>
                      <c:pt idx="911">
                        <c:v>32.1</c:v>
                      </c:pt>
                      <c:pt idx="912">
                        <c:v>32.1</c:v>
                      </c:pt>
                      <c:pt idx="913">
                        <c:v>32.200000000000003</c:v>
                      </c:pt>
                      <c:pt idx="914">
                        <c:v>32.200000000000003</c:v>
                      </c:pt>
                      <c:pt idx="915">
                        <c:v>32.200000000000003</c:v>
                      </c:pt>
                      <c:pt idx="916">
                        <c:v>32.299999999999997</c:v>
                      </c:pt>
                      <c:pt idx="917">
                        <c:v>32.299999999999997</c:v>
                      </c:pt>
                      <c:pt idx="918">
                        <c:v>32.299999999999997</c:v>
                      </c:pt>
                      <c:pt idx="919">
                        <c:v>32.4</c:v>
                      </c:pt>
                      <c:pt idx="920">
                        <c:v>32.4</c:v>
                      </c:pt>
                      <c:pt idx="921">
                        <c:v>32.4</c:v>
                      </c:pt>
                      <c:pt idx="922">
                        <c:v>32.5</c:v>
                      </c:pt>
                      <c:pt idx="923">
                        <c:v>32.5</c:v>
                      </c:pt>
                      <c:pt idx="924">
                        <c:v>32.5</c:v>
                      </c:pt>
                      <c:pt idx="925">
                        <c:v>32.6</c:v>
                      </c:pt>
                      <c:pt idx="926">
                        <c:v>32.6</c:v>
                      </c:pt>
                      <c:pt idx="927">
                        <c:v>32.6</c:v>
                      </c:pt>
                      <c:pt idx="928">
                        <c:v>32.700000000000003</c:v>
                      </c:pt>
                      <c:pt idx="929">
                        <c:v>32.700000000000003</c:v>
                      </c:pt>
                      <c:pt idx="930">
                        <c:v>32.700000000000003</c:v>
                      </c:pt>
                      <c:pt idx="931">
                        <c:v>32.799999999999997</c:v>
                      </c:pt>
                      <c:pt idx="932">
                        <c:v>32.799999999999997</c:v>
                      </c:pt>
                      <c:pt idx="933">
                        <c:v>32.799999999999997</c:v>
                      </c:pt>
                      <c:pt idx="934">
                        <c:v>32.9</c:v>
                      </c:pt>
                      <c:pt idx="935">
                        <c:v>32.9</c:v>
                      </c:pt>
                      <c:pt idx="936">
                        <c:v>33</c:v>
                      </c:pt>
                      <c:pt idx="937">
                        <c:v>33</c:v>
                      </c:pt>
                      <c:pt idx="938">
                        <c:v>33</c:v>
                      </c:pt>
                      <c:pt idx="939">
                        <c:v>33.1</c:v>
                      </c:pt>
                      <c:pt idx="940">
                        <c:v>33.1</c:v>
                      </c:pt>
                      <c:pt idx="941">
                        <c:v>33.200000000000003</c:v>
                      </c:pt>
                      <c:pt idx="942">
                        <c:v>33.200000000000003</c:v>
                      </c:pt>
                      <c:pt idx="943">
                        <c:v>33.200000000000003</c:v>
                      </c:pt>
                      <c:pt idx="944">
                        <c:v>33.299999999999997</c:v>
                      </c:pt>
                      <c:pt idx="945">
                        <c:v>33.299999999999997</c:v>
                      </c:pt>
                      <c:pt idx="946">
                        <c:v>33.4</c:v>
                      </c:pt>
                      <c:pt idx="947">
                        <c:v>33.4</c:v>
                      </c:pt>
                      <c:pt idx="948">
                        <c:v>33.5</c:v>
                      </c:pt>
                      <c:pt idx="949">
                        <c:v>33.5</c:v>
                      </c:pt>
                      <c:pt idx="950">
                        <c:v>33.5</c:v>
                      </c:pt>
                      <c:pt idx="951">
                        <c:v>33.6</c:v>
                      </c:pt>
                      <c:pt idx="952">
                        <c:v>33.6</c:v>
                      </c:pt>
                      <c:pt idx="953">
                        <c:v>33.700000000000003</c:v>
                      </c:pt>
                      <c:pt idx="954">
                        <c:v>33.700000000000003</c:v>
                      </c:pt>
                      <c:pt idx="955">
                        <c:v>33.799999999999997</c:v>
                      </c:pt>
                      <c:pt idx="956">
                        <c:v>33.799999999999997</c:v>
                      </c:pt>
                      <c:pt idx="957">
                        <c:v>33.9</c:v>
                      </c:pt>
                      <c:pt idx="958">
                        <c:v>33.9</c:v>
                      </c:pt>
                      <c:pt idx="959">
                        <c:v>33.9</c:v>
                      </c:pt>
                      <c:pt idx="960">
                        <c:v>34</c:v>
                      </c:pt>
                      <c:pt idx="961">
                        <c:v>34</c:v>
                      </c:pt>
                      <c:pt idx="962">
                        <c:v>34.1</c:v>
                      </c:pt>
                      <c:pt idx="963">
                        <c:v>34.1</c:v>
                      </c:pt>
                      <c:pt idx="964">
                        <c:v>34.200000000000003</c:v>
                      </c:pt>
                      <c:pt idx="965">
                        <c:v>34.200000000000003</c:v>
                      </c:pt>
                      <c:pt idx="966">
                        <c:v>34.299999999999997</c:v>
                      </c:pt>
                      <c:pt idx="967">
                        <c:v>34.299999999999997</c:v>
                      </c:pt>
                      <c:pt idx="968">
                        <c:v>34.4</c:v>
                      </c:pt>
                      <c:pt idx="969">
                        <c:v>34.4</c:v>
                      </c:pt>
                      <c:pt idx="970">
                        <c:v>34.5</c:v>
                      </c:pt>
                      <c:pt idx="971">
                        <c:v>34.5</c:v>
                      </c:pt>
                      <c:pt idx="972">
                        <c:v>34.6</c:v>
                      </c:pt>
                      <c:pt idx="973">
                        <c:v>34.6</c:v>
                      </c:pt>
                      <c:pt idx="974">
                        <c:v>34.700000000000003</c:v>
                      </c:pt>
                      <c:pt idx="975">
                        <c:v>34.700000000000003</c:v>
                      </c:pt>
                      <c:pt idx="976">
                        <c:v>34.799999999999997</c:v>
                      </c:pt>
                      <c:pt idx="977">
                        <c:v>34.9</c:v>
                      </c:pt>
                      <c:pt idx="978">
                        <c:v>34.9</c:v>
                      </c:pt>
                      <c:pt idx="979">
                        <c:v>35</c:v>
                      </c:pt>
                      <c:pt idx="980">
                        <c:v>35</c:v>
                      </c:pt>
                      <c:pt idx="981">
                        <c:v>35.1</c:v>
                      </c:pt>
                      <c:pt idx="982">
                        <c:v>35.1</c:v>
                      </c:pt>
                      <c:pt idx="983">
                        <c:v>35.200000000000003</c:v>
                      </c:pt>
                      <c:pt idx="984">
                        <c:v>35.200000000000003</c:v>
                      </c:pt>
                      <c:pt idx="985">
                        <c:v>35.299999999999997</c:v>
                      </c:pt>
                      <c:pt idx="986">
                        <c:v>35.4</c:v>
                      </c:pt>
                      <c:pt idx="987">
                        <c:v>35.4</c:v>
                      </c:pt>
                      <c:pt idx="988">
                        <c:v>35.5</c:v>
                      </c:pt>
                      <c:pt idx="989">
                        <c:v>35.5</c:v>
                      </c:pt>
                      <c:pt idx="990">
                        <c:v>35.6</c:v>
                      </c:pt>
                      <c:pt idx="991">
                        <c:v>35.6</c:v>
                      </c:pt>
                      <c:pt idx="992">
                        <c:v>35.700000000000003</c:v>
                      </c:pt>
                      <c:pt idx="993">
                        <c:v>35.799999999999997</c:v>
                      </c:pt>
                      <c:pt idx="994">
                        <c:v>35.799999999999997</c:v>
                      </c:pt>
                      <c:pt idx="995">
                        <c:v>35.9</c:v>
                      </c:pt>
                      <c:pt idx="996">
                        <c:v>36</c:v>
                      </c:pt>
                      <c:pt idx="997">
                        <c:v>36</c:v>
                      </c:pt>
                      <c:pt idx="998">
                        <c:v>36.1</c:v>
                      </c:pt>
                      <c:pt idx="999">
                        <c:v>36.1</c:v>
                      </c:pt>
                      <c:pt idx="1000">
                        <c:v>36.200000000000003</c:v>
                      </c:pt>
                      <c:pt idx="1001">
                        <c:v>36.299999999999997</c:v>
                      </c:pt>
                      <c:pt idx="1002">
                        <c:v>36.299999999999997</c:v>
                      </c:pt>
                      <c:pt idx="1003">
                        <c:v>36.4</c:v>
                      </c:pt>
                      <c:pt idx="1004">
                        <c:v>36.5</c:v>
                      </c:pt>
                      <c:pt idx="1005">
                        <c:v>36.5</c:v>
                      </c:pt>
                      <c:pt idx="1006">
                        <c:v>36.6</c:v>
                      </c:pt>
                      <c:pt idx="1007">
                        <c:v>36.700000000000003</c:v>
                      </c:pt>
                      <c:pt idx="1008">
                        <c:v>36.700000000000003</c:v>
                      </c:pt>
                      <c:pt idx="1009">
                        <c:v>36.799999999999997</c:v>
                      </c:pt>
                      <c:pt idx="1010">
                        <c:v>36.9</c:v>
                      </c:pt>
                      <c:pt idx="1011">
                        <c:v>36.9</c:v>
                      </c:pt>
                      <c:pt idx="1012">
                        <c:v>37</c:v>
                      </c:pt>
                      <c:pt idx="1013">
                        <c:v>37.1</c:v>
                      </c:pt>
                      <c:pt idx="1014">
                        <c:v>37.200000000000003</c:v>
                      </c:pt>
                      <c:pt idx="1015">
                        <c:v>37.200000000000003</c:v>
                      </c:pt>
                      <c:pt idx="1016">
                        <c:v>37.299999999999997</c:v>
                      </c:pt>
                      <c:pt idx="1017">
                        <c:v>37.4</c:v>
                      </c:pt>
                      <c:pt idx="1018">
                        <c:v>37.5</c:v>
                      </c:pt>
                      <c:pt idx="1019">
                        <c:v>37.5</c:v>
                      </c:pt>
                      <c:pt idx="1020">
                        <c:v>37.6</c:v>
                      </c:pt>
                      <c:pt idx="1021">
                        <c:v>37.700000000000003</c:v>
                      </c:pt>
                      <c:pt idx="1022">
                        <c:v>37.799999999999997</c:v>
                      </c:pt>
                      <c:pt idx="1023">
                        <c:v>37.799999999999997</c:v>
                      </c:pt>
                      <c:pt idx="1024">
                        <c:v>37.9</c:v>
                      </c:pt>
                      <c:pt idx="1025">
                        <c:v>38</c:v>
                      </c:pt>
                      <c:pt idx="1026">
                        <c:v>38.1</c:v>
                      </c:pt>
                      <c:pt idx="1027">
                        <c:v>38.200000000000003</c:v>
                      </c:pt>
                      <c:pt idx="1028">
                        <c:v>38.200000000000003</c:v>
                      </c:pt>
                      <c:pt idx="1029">
                        <c:v>38.299999999999997</c:v>
                      </c:pt>
                      <c:pt idx="1030">
                        <c:v>38.4</c:v>
                      </c:pt>
                      <c:pt idx="1031">
                        <c:v>38.5</c:v>
                      </c:pt>
                      <c:pt idx="1032">
                        <c:v>38.6</c:v>
                      </c:pt>
                      <c:pt idx="1033">
                        <c:v>38.700000000000003</c:v>
                      </c:pt>
                      <c:pt idx="1034">
                        <c:v>38.799999999999997</c:v>
                      </c:pt>
                      <c:pt idx="1035">
                        <c:v>38.9</c:v>
                      </c:pt>
                      <c:pt idx="1036">
                        <c:v>38.9</c:v>
                      </c:pt>
                      <c:pt idx="1037">
                        <c:v>39</c:v>
                      </c:pt>
                      <c:pt idx="1038">
                        <c:v>39.1</c:v>
                      </c:pt>
                      <c:pt idx="1039">
                        <c:v>39.200000000000003</c:v>
                      </c:pt>
                      <c:pt idx="1040">
                        <c:v>39.299999999999997</c:v>
                      </c:pt>
                      <c:pt idx="1041">
                        <c:v>39.4</c:v>
                      </c:pt>
                      <c:pt idx="1042">
                        <c:v>39.5</c:v>
                      </c:pt>
                      <c:pt idx="1043">
                        <c:v>39.6</c:v>
                      </c:pt>
                      <c:pt idx="1044">
                        <c:v>39.700000000000003</c:v>
                      </c:pt>
                      <c:pt idx="1045">
                        <c:v>39.799999999999997</c:v>
                      </c:pt>
                      <c:pt idx="1046">
                        <c:v>39.9</c:v>
                      </c:pt>
                      <c:pt idx="1047">
                        <c:v>40</c:v>
                      </c:pt>
                      <c:pt idx="1048">
                        <c:v>40.1</c:v>
                      </c:pt>
                      <c:pt idx="1049">
                        <c:v>40.200000000000003</c:v>
                      </c:pt>
                      <c:pt idx="1050">
                        <c:v>40.299999999999997</c:v>
                      </c:pt>
                      <c:pt idx="1051">
                        <c:v>40.5</c:v>
                      </c:pt>
                      <c:pt idx="1052">
                        <c:v>40.6</c:v>
                      </c:pt>
                      <c:pt idx="1053">
                        <c:v>40.700000000000003</c:v>
                      </c:pt>
                      <c:pt idx="1054">
                        <c:v>40.799999999999997</c:v>
                      </c:pt>
                      <c:pt idx="1055">
                        <c:v>40.9</c:v>
                      </c:pt>
                      <c:pt idx="1056">
                        <c:v>41</c:v>
                      </c:pt>
                      <c:pt idx="1057">
                        <c:v>41.1</c:v>
                      </c:pt>
                      <c:pt idx="1058">
                        <c:v>41.3</c:v>
                      </c:pt>
                      <c:pt idx="1059">
                        <c:v>41.4</c:v>
                      </c:pt>
                      <c:pt idx="1060">
                        <c:v>41.5</c:v>
                      </c:pt>
                      <c:pt idx="1061">
                        <c:v>41.6</c:v>
                      </c:pt>
                      <c:pt idx="1062">
                        <c:v>41.8</c:v>
                      </c:pt>
                      <c:pt idx="1063">
                        <c:v>41.9</c:v>
                      </c:pt>
                      <c:pt idx="1064">
                        <c:v>42</c:v>
                      </c:pt>
                      <c:pt idx="1065">
                        <c:v>42.2</c:v>
                      </c:pt>
                      <c:pt idx="1066">
                        <c:v>42.3</c:v>
                      </c:pt>
                      <c:pt idx="1067">
                        <c:v>42.5</c:v>
                      </c:pt>
                      <c:pt idx="1068">
                        <c:v>42.6</c:v>
                      </c:pt>
                      <c:pt idx="1069">
                        <c:v>42.7</c:v>
                      </c:pt>
                      <c:pt idx="1070">
                        <c:v>42.9</c:v>
                      </c:pt>
                      <c:pt idx="1071">
                        <c:v>43</c:v>
                      </c:pt>
                      <c:pt idx="1072">
                        <c:v>43.2</c:v>
                      </c:pt>
                      <c:pt idx="1073">
                        <c:v>43.4</c:v>
                      </c:pt>
                      <c:pt idx="1074">
                        <c:v>43.5</c:v>
                      </c:pt>
                      <c:pt idx="1075">
                        <c:v>43.7</c:v>
                      </c:pt>
                      <c:pt idx="1076">
                        <c:v>43.9</c:v>
                      </c:pt>
                      <c:pt idx="1077">
                        <c:v>44</c:v>
                      </c:pt>
                      <c:pt idx="1078">
                        <c:v>44.2</c:v>
                      </c:pt>
                      <c:pt idx="1079">
                        <c:v>44.4</c:v>
                      </c:pt>
                      <c:pt idx="1080">
                        <c:v>44.6</c:v>
                      </c:pt>
                      <c:pt idx="1081">
                        <c:v>44.8</c:v>
                      </c:pt>
                      <c:pt idx="1082">
                        <c:v>44.9</c:v>
                      </c:pt>
                      <c:pt idx="1083">
                        <c:v>45.1</c:v>
                      </c:pt>
                      <c:pt idx="1084">
                        <c:v>45.3</c:v>
                      </c:pt>
                      <c:pt idx="1085">
                        <c:v>45.5</c:v>
                      </c:pt>
                      <c:pt idx="1086">
                        <c:v>45.8</c:v>
                      </c:pt>
                      <c:pt idx="1087">
                        <c:v>46</c:v>
                      </c:pt>
                      <c:pt idx="1088">
                        <c:v>46.2</c:v>
                      </c:pt>
                      <c:pt idx="1089">
                        <c:v>46.4</c:v>
                      </c:pt>
                      <c:pt idx="1090">
                        <c:v>46.6</c:v>
                      </c:pt>
                      <c:pt idx="1091">
                        <c:v>46.9</c:v>
                      </c:pt>
                      <c:pt idx="1092">
                        <c:v>47.1</c:v>
                      </c:pt>
                      <c:pt idx="1093">
                        <c:v>47.4</c:v>
                      </c:pt>
                      <c:pt idx="1094">
                        <c:v>47.6</c:v>
                      </c:pt>
                      <c:pt idx="1095">
                        <c:v>47.9</c:v>
                      </c:pt>
                      <c:pt idx="1096">
                        <c:v>48.2</c:v>
                      </c:pt>
                      <c:pt idx="1097">
                        <c:v>48.5</c:v>
                      </c:pt>
                      <c:pt idx="1098">
                        <c:v>48.7</c:v>
                      </c:pt>
                      <c:pt idx="1099">
                        <c:v>49</c:v>
                      </c:pt>
                      <c:pt idx="1100">
                        <c:v>49.4</c:v>
                      </c:pt>
                      <c:pt idx="1101">
                        <c:v>49.7</c:v>
                      </c:pt>
                      <c:pt idx="1102">
                        <c:v>50</c:v>
                      </c:pt>
                      <c:pt idx="1103">
                        <c:v>50.3</c:v>
                      </c:pt>
                      <c:pt idx="1104">
                        <c:v>50.7</c:v>
                      </c:pt>
                      <c:pt idx="1105">
                        <c:v>51</c:v>
                      </c:pt>
                      <c:pt idx="1106">
                        <c:v>51.4</c:v>
                      </c:pt>
                      <c:pt idx="1107">
                        <c:v>51.8</c:v>
                      </c:pt>
                      <c:pt idx="1108">
                        <c:v>52.2</c:v>
                      </c:pt>
                      <c:pt idx="1109">
                        <c:v>52.6</c:v>
                      </c:pt>
                      <c:pt idx="1110">
                        <c:v>53</c:v>
                      </c:pt>
                      <c:pt idx="1111">
                        <c:v>53.5</c:v>
                      </c:pt>
                      <c:pt idx="1112">
                        <c:v>54</c:v>
                      </c:pt>
                      <c:pt idx="1113">
                        <c:v>54.4</c:v>
                      </c:pt>
                      <c:pt idx="1114">
                        <c:v>54.9</c:v>
                      </c:pt>
                      <c:pt idx="1115">
                        <c:v>55.5</c:v>
                      </c:pt>
                      <c:pt idx="1116">
                        <c:v>56</c:v>
                      </c:pt>
                      <c:pt idx="1117">
                        <c:v>56.6</c:v>
                      </c:pt>
                      <c:pt idx="1118">
                        <c:v>57.1</c:v>
                      </c:pt>
                      <c:pt idx="1119">
                        <c:v>57.8</c:v>
                      </c:pt>
                      <c:pt idx="1120">
                        <c:v>58.4</c:v>
                      </c:pt>
                      <c:pt idx="1121">
                        <c:v>59.1</c:v>
                      </c:pt>
                      <c:pt idx="1122">
                        <c:v>59.8</c:v>
                      </c:pt>
                      <c:pt idx="1123">
                        <c:v>60.5</c:v>
                      </c:pt>
                      <c:pt idx="1124">
                        <c:v>61.2</c:v>
                      </c:pt>
                      <c:pt idx="1125">
                        <c:v>62</c:v>
                      </c:pt>
                      <c:pt idx="1126">
                        <c:v>62.9</c:v>
                      </c:pt>
                      <c:pt idx="1127">
                        <c:v>63.8</c:v>
                      </c:pt>
                      <c:pt idx="1128">
                        <c:v>64.7</c:v>
                      </c:pt>
                      <c:pt idx="1129">
                        <c:v>65.7</c:v>
                      </c:pt>
                      <c:pt idx="1130">
                        <c:v>66.7</c:v>
                      </c:pt>
                      <c:pt idx="1131">
                        <c:v>67.8</c:v>
                      </c:pt>
                      <c:pt idx="1132">
                        <c:v>68.900000000000006</c:v>
                      </c:pt>
                      <c:pt idx="1133">
                        <c:v>70.099999999999994</c:v>
                      </c:pt>
                      <c:pt idx="1134">
                        <c:v>71.400000000000006</c:v>
                      </c:pt>
                      <c:pt idx="1135">
                        <c:v>72.7</c:v>
                      </c:pt>
                      <c:pt idx="1136">
                        <c:v>74.2</c:v>
                      </c:pt>
                      <c:pt idx="1137">
                        <c:v>75.7</c:v>
                      </c:pt>
                      <c:pt idx="1138">
                        <c:v>77.3</c:v>
                      </c:pt>
                      <c:pt idx="1139">
                        <c:v>79</c:v>
                      </c:pt>
                      <c:pt idx="1140">
                        <c:v>80.8</c:v>
                      </c:pt>
                      <c:pt idx="1141">
                        <c:v>82.7</c:v>
                      </c:pt>
                      <c:pt idx="1142">
                        <c:v>84.8</c:v>
                      </c:pt>
                      <c:pt idx="1143">
                        <c:v>87</c:v>
                      </c:pt>
                      <c:pt idx="1144">
                        <c:v>89.4</c:v>
                      </c:pt>
                      <c:pt idx="1145">
                        <c:v>91.9</c:v>
                      </c:pt>
                      <c:pt idx="1146">
                        <c:v>94.6</c:v>
                      </c:pt>
                      <c:pt idx="1147">
                        <c:v>97.4</c:v>
                      </c:pt>
                      <c:pt idx="1148">
                        <c:v>100.5</c:v>
                      </c:pt>
                      <c:pt idx="1149">
                        <c:v>103.9</c:v>
                      </c:pt>
                      <c:pt idx="1150">
                        <c:v>107.4</c:v>
                      </c:pt>
                      <c:pt idx="1151">
                        <c:v>111.3</c:v>
                      </c:pt>
                      <c:pt idx="1152">
                        <c:v>115.4</c:v>
                      </c:pt>
                      <c:pt idx="1153">
                        <c:v>119.8</c:v>
                      </c:pt>
                      <c:pt idx="1154">
                        <c:v>124.6</c:v>
                      </c:pt>
                      <c:pt idx="1155">
                        <c:v>129.80000000000001</c:v>
                      </c:pt>
                      <c:pt idx="1156">
                        <c:v>135.30000000000001</c:v>
                      </c:pt>
                      <c:pt idx="1157">
                        <c:v>141.30000000000001</c:v>
                      </c:pt>
                      <c:pt idx="1158">
                        <c:v>147.69999999999999</c:v>
                      </c:pt>
                      <c:pt idx="1159">
                        <c:v>154.5</c:v>
                      </c:pt>
                      <c:pt idx="1160">
                        <c:v>161.80000000000001</c:v>
                      </c:pt>
                      <c:pt idx="1161">
                        <c:v>169.6</c:v>
                      </c:pt>
                      <c:pt idx="1162">
                        <c:v>177.9</c:v>
                      </c:pt>
                      <c:pt idx="1163">
                        <c:v>186.6</c:v>
                      </c:pt>
                      <c:pt idx="1164">
                        <c:v>195.6</c:v>
                      </c:pt>
                      <c:pt idx="1165">
                        <c:v>205</c:v>
                      </c:pt>
                      <c:pt idx="1166">
                        <c:v>214.5</c:v>
                      </c:pt>
                      <c:pt idx="1167">
                        <c:v>224</c:v>
                      </c:pt>
                      <c:pt idx="1168">
                        <c:v>233.2</c:v>
                      </c:pt>
                      <c:pt idx="1169">
                        <c:v>242</c:v>
                      </c:pt>
                      <c:pt idx="1170">
                        <c:v>250</c:v>
                      </c:pt>
                      <c:pt idx="1171">
                        <c:v>257</c:v>
                      </c:pt>
                      <c:pt idx="1172">
                        <c:v>262.8</c:v>
                      </c:pt>
                      <c:pt idx="1173">
                        <c:v>267.10000000000002</c:v>
                      </c:pt>
                      <c:pt idx="1174">
                        <c:v>270.10000000000002</c:v>
                      </c:pt>
                      <c:pt idx="1175">
                        <c:v>271.89999999999998</c:v>
                      </c:pt>
                      <c:pt idx="1176">
                        <c:v>272.8</c:v>
                      </c:pt>
                      <c:pt idx="1177">
                        <c:v>273.2</c:v>
                      </c:pt>
                      <c:pt idx="1178">
                        <c:v>273.2</c:v>
                      </c:pt>
                      <c:pt idx="1179">
                        <c:v>272.8</c:v>
                      </c:pt>
                      <c:pt idx="1180">
                        <c:v>271.89999999999998</c:v>
                      </c:pt>
                      <c:pt idx="1181">
                        <c:v>270.2</c:v>
                      </c:pt>
                      <c:pt idx="1182">
                        <c:v>267.2</c:v>
                      </c:pt>
                      <c:pt idx="1183">
                        <c:v>262.89999999999998</c:v>
                      </c:pt>
                      <c:pt idx="1184">
                        <c:v>257.3</c:v>
                      </c:pt>
                      <c:pt idx="1185">
                        <c:v>250.4</c:v>
                      </c:pt>
                      <c:pt idx="1186">
                        <c:v>242.5</c:v>
                      </c:pt>
                      <c:pt idx="1187">
                        <c:v>233.8</c:v>
                      </c:pt>
                      <c:pt idx="1188">
                        <c:v>224.7</c:v>
                      </c:pt>
                      <c:pt idx="1189">
                        <c:v>215.3</c:v>
                      </c:pt>
                      <c:pt idx="1190">
                        <c:v>206</c:v>
                      </c:pt>
                    </c:numCache>
                  </c:numRef>
                </c:yVal>
                <c:smooth val="1"/>
                <c:extLst xmlns:c15="http://schemas.microsoft.com/office/drawing/2012/chart">
                  <c:ext xmlns:c16="http://schemas.microsoft.com/office/drawing/2014/chart" uri="{C3380CC4-5D6E-409C-BE32-E72D297353CC}">
                    <c16:uniqueId val="{00000002-F2B3-4505-9E8E-587A0744C04C}"/>
                  </c:ext>
                </c:extLst>
              </c15:ser>
            </c15:filteredScatterSeries>
          </c:ext>
        </c:extLst>
      </c:scatterChart>
      <c:valAx>
        <c:axId val="-2112370216"/>
        <c:scaling>
          <c:orientation val="minMax"/>
          <c:max val="120"/>
          <c:min val="0"/>
        </c:scaling>
        <c:delete val="0"/>
        <c:axPos val="b"/>
        <c:majorGridlines/>
        <c:title>
          <c:tx>
            <c:rich>
              <a:bodyPr/>
              <a:lstStyle/>
              <a:p>
                <a:pPr>
                  <a:defRPr sz="1600"/>
                </a:pPr>
                <a:r>
                  <a:rPr lang="en-US" sz="1600"/>
                  <a:t>Frequency, GHz</a:t>
                </a:r>
              </a:p>
            </c:rich>
          </c:tx>
          <c:layout>
            <c:manualLayout>
              <c:xMode val="edge"/>
              <c:yMode val="edge"/>
              <c:x val="0.39077235954218953"/>
              <c:y val="0.93295817135734793"/>
            </c:manualLayout>
          </c:layout>
          <c:overlay val="0"/>
        </c:title>
        <c:numFmt formatCode="0.0" sourceLinked="1"/>
        <c:majorTickMark val="out"/>
        <c:minorTickMark val="in"/>
        <c:tickLblPos val="nextTo"/>
        <c:spPr>
          <a:ln/>
        </c:spPr>
        <c:txPr>
          <a:bodyPr/>
          <a:lstStyle/>
          <a:p>
            <a:pPr>
              <a:defRPr sz="1400" b="1" i="0" baseline="0"/>
            </a:pPr>
            <a:endParaRPr lang="en-US"/>
          </a:p>
        </c:txPr>
        <c:crossAx val="-2107469800"/>
        <c:crosses val="autoZero"/>
        <c:crossBetween val="midCat"/>
        <c:majorUnit val="10"/>
        <c:minorUnit val="5"/>
      </c:valAx>
      <c:valAx>
        <c:axId val="-2107469800"/>
        <c:scaling>
          <c:orientation val="minMax"/>
          <c:max val="300"/>
        </c:scaling>
        <c:delete val="0"/>
        <c:axPos val="l"/>
        <c:majorGridlines/>
        <c:numFmt formatCode="General" sourceLinked="1"/>
        <c:majorTickMark val="out"/>
        <c:minorTickMark val="none"/>
        <c:tickLblPos val="nextTo"/>
        <c:txPr>
          <a:bodyPr/>
          <a:lstStyle/>
          <a:p>
            <a:pPr>
              <a:defRPr sz="1400" b="1" i="0" baseline="0"/>
            </a:pPr>
            <a:endParaRPr lang="en-US"/>
          </a:p>
        </c:txPr>
        <c:crossAx val="-2112370216"/>
        <c:crosses val="autoZero"/>
        <c:crossBetween val="midCat"/>
      </c:valAx>
    </c:plotArea>
    <c:legend>
      <c:legendPos val="r"/>
      <c:layout>
        <c:manualLayout>
          <c:xMode val="edge"/>
          <c:yMode val="edge"/>
          <c:x val="0.10570285052002901"/>
          <c:y val="9.9711319731752998E-2"/>
          <c:w val="0.12725901890616076"/>
          <c:h val="0.19547097012777054"/>
        </c:manualLayout>
      </c:layout>
      <c:overlay val="0"/>
      <c:spPr>
        <a:solidFill>
          <a:schemeClr val="bg1"/>
        </a:solidFill>
      </c:spPr>
      <c:txPr>
        <a:bodyPr/>
        <a:lstStyle/>
        <a:p>
          <a:pPr>
            <a:defRPr sz="1400" b="1" i="0"/>
          </a:pPr>
          <a:endParaRPr lang="en-US"/>
        </a:p>
      </c:txPr>
    </c:legend>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chart" Target="../charts/chart7.xml"/></Relationships>
</file>

<file path=xl/drawings/_rels/drawing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89325</xdr:colOff>
      <xdr:row>2</xdr:row>
      <xdr:rowOff>143791</xdr:rowOff>
    </xdr:from>
    <xdr:to>
      <xdr:col>16</xdr:col>
      <xdr:colOff>647211</xdr:colOff>
      <xdr:row>43</xdr:row>
      <xdr:rowOff>19845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97692</xdr:colOff>
      <xdr:row>44</xdr:row>
      <xdr:rowOff>170962</xdr:rowOff>
    </xdr:from>
    <xdr:to>
      <xdr:col>16</xdr:col>
      <xdr:colOff>659423</xdr:colOff>
      <xdr:row>85</xdr:row>
      <xdr:rowOff>47016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122359</xdr:colOff>
      <xdr:row>86</xdr:row>
      <xdr:rowOff>12212</xdr:rowOff>
    </xdr:from>
    <xdr:to>
      <xdr:col>16</xdr:col>
      <xdr:colOff>659422</xdr:colOff>
      <xdr:row>126</xdr:row>
      <xdr:rowOff>83649</xdr:rowOff>
    </xdr:to>
    <xdr:grpSp>
      <xdr:nvGrpSpPr>
        <xdr:cNvPr id="6" name="Group 5"/>
        <xdr:cNvGrpSpPr/>
      </xdr:nvGrpSpPr>
      <xdr:grpSpPr>
        <a:xfrm>
          <a:off x="122359" y="16815289"/>
          <a:ext cx="12138025" cy="7886822"/>
          <a:chOff x="122359" y="16815289"/>
          <a:chExt cx="12138025" cy="7886822"/>
        </a:xfrm>
      </xdr:grpSpPr>
      <xdr:graphicFrame macro="">
        <xdr:nvGraphicFramePr>
          <xdr:cNvPr id="3" name="Chart 2"/>
          <xdr:cNvGraphicFramePr>
            <a:graphicFrameLocks/>
          </xdr:cNvGraphicFramePr>
        </xdr:nvGraphicFramePr>
        <xdr:xfrm>
          <a:off x="122359" y="16815289"/>
          <a:ext cx="12138025" cy="7886822"/>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5" name="Rectangle 4"/>
          <xdr:cNvSpPr/>
        </xdr:nvSpPr>
        <xdr:spPr>
          <a:xfrm>
            <a:off x="1672981" y="17889904"/>
            <a:ext cx="3590192" cy="843693"/>
          </a:xfrm>
          <a:prstGeom prst="rect">
            <a:avLst/>
          </a:prstGeom>
          <a:solidFill>
            <a:schemeClr val="bg1"/>
          </a:solidFill>
          <a:ln>
            <a:solidFill>
              <a:schemeClr val="bg1">
                <a:lumMod val="50000"/>
              </a:schemeClr>
            </a:solidFill>
          </a:ln>
        </xdr:spPr>
        <xdr:txBody>
          <a:bodyPr wrap="square">
            <a:spAutoFit/>
          </a:bodyPr>
          <a:lstStyle>
            <a:defPPr>
              <a:defRPr lang="en-US"/>
            </a:defPPr>
            <a:lvl1pPr marL="0" algn="l" defTabSz="3686248" rtl="0" eaLnBrk="1" latinLnBrk="0" hangingPunct="1">
              <a:defRPr sz="7258" kern="1200">
                <a:solidFill>
                  <a:schemeClr val="tx1"/>
                </a:solidFill>
                <a:latin typeface="+mn-lt"/>
                <a:ea typeface="+mn-ea"/>
                <a:cs typeface="+mn-cs"/>
              </a:defRPr>
            </a:lvl1pPr>
            <a:lvl2pPr marL="1843126" algn="l" defTabSz="3686248" rtl="0" eaLnBrk="1" latinLnBrk="0" hangingPunct="1">
              <a:defRPr sz="7258" kern="1200">
                <a:solidFill>
                  <a:schemeClr val="tx1"/>
                </a:solidFill>
                <a:latin typeface="+mn-lt"/>
                <a:ea typeface="+mn-ea"/>
                <a:cs typeface="+mn-cs"/>
              </a:defRPr>
            </a:lvl2pPr>
            <a:lvl3pPr marL="3686248" algn="l" defTabSz="3686248" rtl="0" eaLnBrk="1" latinLnBrk="0" hangingPunct="1">
              <a:defRPr sz="7258" kern="1200">
                <a:solidFill>
                  <a:schemeClr val="tx1"/>
                </a:solidFill>
                <a:latin typeface="+mn-lt"/>
                <a:ea typeface="+mn-ea"/>
                <a:cs typeface="+mn-cs"/>
              </a:defRPr>
            </a:lvl3pPr>
            <a:lvl4pPr marL="5529369" algn="l" defTabSz="3686248" rtl="0" eaLnBrk="1" latinLnBrk="0" hangingPunct="1">
              <a:defRPr sz="7258" kern="1200">
                <a:solidFill>
                  <a:schemeClr val="tx1"/>
                </a:solidFill>
                <a:latin typeface="+mn-lt"/>
                <a:ea typeface="+mn-ea"/>
                <a:cs typeface="+mn-cs"/>
              </a:defRPr>
            </a:lvl4pPr>
            <a:lvl5pPr marL="7372495" algn="l" defTabSz="3686248" rtl="0" eaLnBrk="1" latinLnBrk="0" hangingPunct="1">
              <a:defRPr sz="7258" kern="1200">
                <a:solidFill>
                  <a:schemeClr val="tx1"/>
                </a:solidFill>
                <a:latin typeface="+mn-lt"/>
                <a:ea typeface="+mn-ea"/>
                <a:cs typeface="+mn-cs"/>
              </a:defRPr>
            </a:lvl5pPr>
            <a:lvl6pPr marL="9215621" algn="l" defTabSz="3686248" rtl="0" eaLnBrk="1" latinLnBrk="0" hangingPunct="1">
              <a:defRPr sz="7258" kern="1200">
                <a:solidFill>
                  <a:schemeClr val="tx1"/>
                </a:solidFill>
                <a:latin typeface="+mn-lt"/>
                <a:ea typeface="+mn-ea"/>
                <a:cs typeface="+mn-cs"/>
              </a:defRPr>
            </a:lvl6pPr>
            <a:lvl7pPr marL="11058743" algn="l" defTabSz="3686248" rtl="0" eaLnBrk="1" latinLnBrk="0" hangingPunct="1">
              <a:defRPr sz="7258" kern="1200">
                <a:solidFill>
                  <a:schemeClr val="tx1"/>
                </a:solidFill>
                <a:latin typeface="+mn-lt"/>
                <a:ea typeface="+mn-ea"/>
                <a:cs typeface="+mn-cs"/>
              </a:defRPr>
            </a:lvl7pPr>
            <a:lvl8pPr marL="12901864" algn="l" defTabSz="3686248" rtl="0" eaLnBrk="1" latinLnBrk="0" hangingPunct="1">
              <a:defRPr sz="7258" kern="1200">
                <a:solidFill>
                  <a:schemeClr val="tx1"/>
                </a:solidFill>
                <a:latin typeface="+mn-lt"/>
                <a:ea typeface="+mn-ea"/>
                <a:cs typeface="+mn-cs"/>
              </a:defRPr>
            </a:lvl8pPr>
            <a:lvl9pPr marL="14744990" algn="l" defTabSz="3686248" rtl="0" eaLnBrk="1" latinLnBrk="0" hangingPunct="1">
              <a:defRPr sz="7258" kern="1200">
                <a:solidFill>
                  <a:schemeClr val="tx1"/>
                </a:solidFill>
                <a:latin typeface="+mn-lt"/>
                <a:ea typeface="+mn-ea"/>
                <a:cs typeface="+mn-cs"/>
              </a:defRPr>
            </a:lvl9pPr>
          </a:lstStyle>
          <a:p>
            <a:r>
              <a:rPr lang="en-US" sz="1600" b="1">
                <a:solidFill>
                  <a:srgbClr val="000000"/>
                </a:solidFill>
                <a:latin typeface="Calibri" panose="020F0502020204030204" pitchFamily="34" charset="0"/>
              </a:rPr>
              <a:t>Precipitable Water Vapor (PWV) = </a:t>
            </a:r>
            <a:r>
              <a:rPr lang="en-US" sz="1600"/>
              <a:t> </a:t>
            </a:r>
            <a:r>
              <a:rPr lang="en-US" sz="1600" b="1">
                <a:solidFill>
                  <a:srgbClr val="00B050"/>
                </a:solidFill>
                <a:latin typeface="Calibri" panose="020F0502020204030204" pitchFamily="34" charset="0"/>
              </a:rPr>
              <a:t>1mm</a:t>
            </a:r>
            <a:r>
              <a:rPr lang="en-US" sz="1600" b="1">
                <a:solidFill>
                  <a:srgbClr val="FF0000"/>
                </a:solidFill>
                <a:latin typeface="Calibri" panose="020F0502020204030204" pitchFamily="34" charset="0"/>
              </a:rPr>
              <a:t>  </a:t>
            </a:r>
          </a:p>
          <a:p>
            <a:r>
              <a:rPr lang="en-US" sz="1600" b="1">
                <a:solidFill>
                  <a:srgbClr val="000000"/>
                </a:solidFill>
                <a:latin typeface="Calibri" panose="020F0502020204030204" pitchFamily="34" charset="0"/>
              </a:rPr>
              <a:t>Elevation Angle </a:t>
            </a:r>
            <a:r>
              <a:rPr lang="en-US" sz="1600" b="1">
                <a:latin typeface="Calibri" panose="020F0502020204030204" pitchFamily="34" charset="0"/>
              </a:rPr>
              <a:t>= </a:t>
            </a:r>
            <a:r>
              <a:rPr lang="en-US" sz="1600"/>
              <a:t> </a:t>
            </a:r>
            <a:r>
              <a:rPr lang="en-US" sz="1600" b="1">
                <a:latin typeface="Calibri" panose="020F0502020204030204" pitchFamily="34" charset="0"/>
              </a:rPr>
              <a:t>45</a:t>
            </a:r>
            <a:r>
              <a:rPr lang="en-US" sz="1600"/>
              <a:t>    </a:t>
            </a:r>
          </a:p>
          <a:p>
            <a:r>
              <a:rPr lang="en-US" sz="1600" b="1">
                <a:solidFill>
                  <a:srgbClr val="000000"/>
                </a:solidFill>
                <a:latin typeface="Calibri" panose="020F0502020204030204" pitchFamily="34" charset="0"/>
              </a:rPr>
              <a:t>Surface Accuracy (um RMS) = </a:t>
            </a:r>
            <a:r>
              <a:rPr lang="en-US" sz="1600"/>
              <a:t> </a:t>
            </a:r>
            <a:r>
              <a:rPr lang="en-US" sz="1600" b="1">
                <a:latin typeface="Calibri" panose="020F0502020204030204" pitchFamily="34" charset="0"/>
              </a:rPr>
              <a:t>160</a:t>
            </a:r>
            <a:r>
              <a:rPr lang="en-US" sz="1600"/>
              <a:t> </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11906</xdr:colOff>
      <xdr:row>90</xdr:row>
      <xdr:rowOff>59531</xdr:rowOff>
    </xdr:from>
    <xdr:to>
      <xdr:col>27</xdr:col>
      <xdr:colOff>130968</xdr:colOff>
      <xdr:row>131</xdr:row>
      <xdr:rowOff>135854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23812</xdr:colOff>
      <xdr:row>133</xdr:row>
      <xdr:rowOff>71438</xdr:rowOff>
    </xdr:from>
    <xdr:to>
      <xdr:col>27</xdr:col>
      <xdr:colOff>130969</xdr:colOff>
      <xdr:row>174</xdr:row>
      <xdr:rowOff>147760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297655</xdr:colOff>
      <xdr:row>3</xdr:row>
      <xdr:rowOff>0</xdr:rowOff>
    </xdr:from>
    <xdr:to>
      <xdr:col>27</xdr:col>
      <xdr:colOff>83343</xdr:colOff>
      <xdr:row>44</xdr:row>
      <xdr:rowOff>76323</xdr:rowOff>
    </xdr:to>
    <xdr:grpSp>
      <xdr:nvGrpSpPr>
        <xdr:cNvPr id="8" name="Group 7"/>
        <xdr:cNvGrpSpPr/>
      </xdr:nvGrpSpPr>
      <xdr:grpSpPr>
        <a:xfrm>
          <a:off x="297655" y="702469"/>
          <a:ext cx="12132469" cy="7886823"/>
          <a:chOff x="297655" y="702469"/>
          <a:chExt cx="12132469" cy="7886823"/>
        </a:xfrm>
      </xdr:grpSpPr>
      <xdr:graphicFrame macro="">
        <xdr:nvGraphicFramePr>
          <xdr:cNvPr id="2" name="Chart 1"/>
          <xdr:cNvGraphicFramePr>
            <a:graphicFrameLocks/>
          </xdr:cNvGraphicFramePr>
        </xdr:nvGraphicFramePr>
        <xdr:xfrm>
          <a:off x="297655" y="702469"/>
          <a:ext cx="12132469" cy="7886823"/>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7" name="Rectangle 6"/>
          <xdr:cNvSpPr/>
        </xdr:nvSpPr>
        <xdr:spPr>
          <a:xfrm>
            <a:off x="1464469" y="2107407"/>
            <a:ext cx="3559968" cy="843693"/>
          </a:xfrm>
          <a:prstGeom prst="rect">
            <a:avLst/>
          </a:prstGeom>
          <a:solidFill>
            <a:schemeClr val="bg1"/>
          </a:solidFill>
          <a:ln>
            <a:solidFill>
              <a:schemeClr val="bg1">
                <a:lumMod val="50000"/>
              </a:schemeClr>
            </a:solidFill>
          </a:ln>
        </xdr:spPr>
        <xdr:txBody>
          <a:bodyPr wrap="square">
            <a:spAutoFit/>
          </a:bodyPr>
          <a:lstStyle>
            <a:defPPr>
              <a:defRPr lang="en-US"/>
            </a:defPPr>
            <a:lvl1pPr marL="0" algn="l" defTabSz="3686248" rtl="0" eaLnBrk="1" latinLnBrk="0" hangingPunct="1">
              <a:defRPr sz="7258" kern="1200">
                <a:solidFill>
                  <a:schemeClr val="tx1"/>
                </a:solidFill>
                <a:latin typeface="+mn-lt"/>
                <a:ea typeface="+mn-ea"/>
                <a:cs typeface="+mn-cs"/>
              </a:defRPr>
            </a:lvl1pPr>
            <a:lvl2pPr marL="1843126" algn="l" defTabSz="3686248" rtl="0" eaLnBrk="1" latinLnBrk="0" hangingPunct="1">
              <a:defRPr sz="7258" kern="1200">
                <a:solidFill>
                  <a:schemeClr val="tx1"/>
                </a:solidFill>
                <a:latin typeface="+mn-lt"/>
                <a:ea typeface="+mn-ea"/>
                <a:cs typeface="+mn-cs"/>
              </a:defRPr>
            </a:lvl2pPr>
            <a:lvl3pPr marL="3686248" algn="l" defTabSz="3686248" rtl="0" eaLnBrk="1" latinLnBrk="0" hangingPunct="1">
              <a:defRPr sz="7258" kern="1200">
                <a:solidFill>
                  <a:schemeClr val="tx1"/>
                </a:solidFill>
                <a:latin typeface="+mn-lt"/>
                <a:ea typeface="+mn-ea"/>
                <a:cs typeface="+mn-cs"/>
              </a:defRPr>
            </a:lvl3pPr>
            <a:lvl4pPr marL="5529369" algn="l" defTabSz="3686248" rtl="0" eaLnBrk="1" latinLnBrk="0" hangingPunct="1">
              <a:defRPr sz="7258" kern="1200">
                <a:solidFill>
                  <a:schemeClr val="tx1"/>
                </a:solidFill>
                <a:latin typeface="+mn-lt"/>
                <a:ea typeface="+mn-ea"/>
                <a:cs typeface="+mn-cs"/>
              </a:defRPr>
            </a:lvl4pPr>
            <a:lvl5pPr marL="7372495" algn="l" defTabSz="3686248" rtl="0" eaLnBrk="1" latinLnBrk="0" hangingPunct="1">
              <a:defRPr sz="7258" kern="1200">
                <a:solidFill>
                  <a:schemeClr val="tx1"/>
                </a:solidFill>
                <a:latin typeface="+mn-lt"/>
                <a:ea typeface="+mn-ea"/>
                <a:cs typeface="+mn-cs"/>
              </a:defRPr>
            </a:lvl5pPr>
            <a:lvl6pPr marL="9215621" algn="l" defTabSz="3686248" rtl="0" eaLnBrk="1" latinLnBrk="0" hangingPunct="1">
              <a:defRPr sz="7258" kern="1200">
                <a:solidFill>
                  <a:schemeClr val="tx1"/>
                </a:solidFill>
                <a:latin typeface="+mn-lt"/>
                <a:ea typeface="+mn-ea"/>
                <a:cs typeface="+mn-cs"/>
              </a:defRPr>
            </a:lvl6pPr>
            <a:lvl7pPr marL="11058743" algn="l" defTabSz="3686248" rtl="0" eaLnBrk="1" latinLnBrk="0" hangingPunct="1">
              <a:defRPr sz="7258" kern="1200">
                <a:solidFill>
                  <a:schemeClr val="tx1"/>
                </a:solidFill>
                <a:latin typeface="+mn-lt"/>
                <a:ea typeface="+mn-ea"/>
                <a:cs typeface="+mn-cs"/>
              </a:defRPr>
            </a:lvl7pPr>
            <a:lvl8pPr marL="12901864" algn="l" defTabSz="3686248" rtl="0" eaLnBrk="1" latinLnBrk="0" hangingPunct="1">
              <a:defRPr sz="7258" kern="1200">
                <a:solidFill>
                  <a:schemeClr val="tx1"/>
                </a:solidFill>
                <a:latin typeface="+mn-lt"/>
                <a:ea typeface="+mn-ea"/>
                <a:cs typeface="+mn-cs"/>
              </a:defRPr>
            </a:lvl8pPr>
            <a:lvl9pPr marL="14744990" algn="l" defTabSz="3686248" rtl="0" eaLnBrk="1" latinLnBrk="0" hangingPunct="1">
              <a:defRPr sz="7258" kern="1200">
                <a:solidFill>
                  <a:schemeClr val="tx1"/>
                </a:solidFill>
                <a:latin typeface="+mn-lt"/>
                <a:ea typeface="+mn-ea"/>
                <a:cs typeface="+mn-cs"/>
              </a:defRPr>
            </a:lvl9pPr>
          </a:lstStyle>
          <a:p>
            <a:r>
              <a:rPr lang="en-US" sz="1600" b="1">
                <a:solidFill>
                  <a:srgbClr val="000000"/>
                </a:solidFill>
                <a:latin typeface="Calibri" panose="020F0502020204030204" pitchFamily="34" charset="0"/>
              </a:rPr>
              <a:t>Precipitable Water Vapor (PWV) = </a:t>
            </a:r>
            <a:r>
              <a:rPr lang="en-US" sz="1600"/>
              <a:t> </a:t>
            </a:r>
            <a:r>
              <a:rPr lang="en-US" sz="1600" b="1">
                <a:solidFill>
                  <a:schemeClr val="accent2"/>
                </a:solidFill>
                <a:latin typeface="Calibri" panose="020F0502020204030204" pitchFamily="34" charset="0"/>
              </a:rPr>
              <a:t>6mm</a:t>
            </a:r>
            <a:r>
              <a:rPr lang="en-US" sz="1600" b="1">
                <a:solidFill>
                  <a:srgbClr val="FF0000"/>
                </a:solidFill>
                <a:latin typeface="Calibri" panose="020F0502020204030204" pitchFamily="34" charset="0"/>
              </a:rPr>
              <a:t>  </a:t>
            </a:r>
          </a:p>
          <a:p>
            <a:r>
              <a:rPr lang="en-US" sz="1600" b="1">
                <a:solidFill>
                  <a:srgbClr val="000000"/>
                </a:solidFill>
                <a:latin typeface="Calibri" panose="020F0502020204030204" pitchFamily="34" charset="0"/>
              </a:rPr>
              <a:t>Elevation Angle </a:t>
            </a:r>
            <a:r>
              <a:rPr lang="en-US" sz="1600" b="1">
                <a:latin typeface="Calibri" panose="020F0502020204030204" pitchFamily="34" charset="0"/>
              </a:rPr>
              <a:t>= </a:t>
            </a:r>
            <a:r>
              <a:rPr lang="en-US" sz="1600"/>
              <a:t> </a:t>
            </a:r>
            <a:r>
              <a:rPr lang="en-US" sz="1600" b="1">
                <a:latin typeface="Calibri" panose="020F0502020204030204" pitchFamily="34" charset="0"/>
              </a:rPr>
              <a:t>45</a:t>
            </a:r>
            <a:r>
              <a:rPr lang="en-US" sz="1600"/>
              <a:t>    </a:t>
            </a:r>
          </a:p>
          <a:p>
            <a:r>
              <a:rPr lang="en-US" sz="1600" b="1">
                <a:solidFill>
                  <a:srgbClr val="000000"/>
                </a:solidFill>
                <a:latin typeface="Calibri" panose="020F0502020204030204" pitchFamily="34" charset="0"/>
              </a:rPr>
              <a:t>Surface Accuracy (um RMS) = </a:t>
            </a:r>
            <a:r>
              <a:rPr lang="en-US" sz="1600"/>
              <a:t> </a:t>
            </a:r>
            <a:r>
              <a:rPr lang="en-US" sz="1600" b="1">
                <a:latin typeface="Calibri" panose="020F0502020204030204" pitchFamily="34" charset="0"/>
              </a:rPr>
              <a:t>160</a:t>
            </a:r>
            <a:r>
              <a:rPr lang="en-US" sz="1600"/>
              <a:t> </a:t>
            </a:r>
          </a:p>
        </xdr:txBody>
      </xdr:sp>
    </xdr:grpSp>
    <xdr:clientData/>
  </xdr:twoCellAnchor>
  <xdr:twoCellAnchor>
    <xdr:from>
      <xdr:col>1</xdr:col>
      <xdr:colOff>0</xdr:colOff>
      <xdr:row>47</xdr:row>
      <xdr:rowOff>47625</xdr:rowOff>
    </xdr:from>
    <xdr:to>
      <xdr:col>27</xdr:col>
      <xdr:colOff>107156</xdr:colOff>
      <xdr:row>88</xdr:row>
      <xdr:rowOff>123947</xdr:rowOff>
    </xdr:to>
    <xdr:grpSp>
      <xdr:nvGrpSpPr>
        <xdr:cNvPr id="9" name="Group 8"/>
        <xdr:cNvGrpSpPr/>
      </xdr:nvGrpSpPr>
      <xdr:grpSpPr>
        <a:xfrm>
          <a:off x="297656" y="9132094"/>
          <a:ext cx="12156281" cy="7886822"/>
          <a:chOff x="297656" y="9132094"/>
          <a:chExt cx="12156281" cy="7886822"/>
        </a:xfrm>
      </xdr:grpSpPr>
      <xdr:graphicFrame macro="">
        <xdr:nvGraphicFramePr>
          <xdr:cNvPr id="3" name="Chart 2"/>
          <xdr:cNvGraphicFramePr>
            <a:graphicFrameLocks/>
          </xdr:cNvGraphicFramePr>
        </xdr:nvGraphicFramePr>
        <xdr:xfrm>
          <a:off x="297656" y="9132094"/>
          <a:ext cx="12156281" cy="7886822"/>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6" name="Rectangle 5"/>
          <xdr:cNvSpPr/>
        </xdr:nvSpPr>
        <xdr:spPr>
          <a:xfrm>
            <a:off x="1702594" y="10322717"/>
            <a:ext cx="3571875" cy="843693"/>
          </a:xfrm>
          <a:prstGeom prst="rect">
            <a:avLst/>
          </a:prstGeom>
          <a:solidFill>
            <a:schemeClr val="bg1"/>
          </a:solidFill>
          <a:ln>
            <a:solidFill>
              <a:schemeClr val="bg1">
                <a:lumMod val="50000"/>
              </a:schemeClr>
            </a:solidFill>
          </a:ln>
        </xdr:spPr>
        <xdr:txBody>
          <a:bodyPr wrap="square">
            <a:spAutoFit/>
          </a:bodyPr>
          <a:lstStyle>
            <a:defPPr>
              <a:defRPr lang="en-US"/>
            </a:defPPr>
            <a:lvl1pPr marL="0" algn="l" defTabSz="3686248" rtl="0" eaLnBrk="1" latinLnBrk="0" hangingPunct="1">
              <a:defRPr sz="7258" kern="1200">
                <a:solidFill>
                  <a:schemeClr val="tx1"/>
                </a:solidFill>
                <a:latin typeface="+mn-lt"/>
                <a:ea typeface="+mn-ea"/>
                <a:cs typeface="+mn-cs"/>
              </a:defRPr>
            </a:lvl1pPr>
            <a:lvl2pPr marL="1843126" algn="l" defTabSz="3686248" rtl="0" eaLnBrk="1" latinLnBrk="0" hangingPunct="1">
              <a:defRPr sz="7258" kern="1200">
                <a:solidFill>
                  <a:schemeClr val="tx1"/>
                </a:solidFill>
                <a:latin typeface="+mn-lt"/>
                <a:ea typeface="+mn-ea"/>
                <a:cs typeface="+mn-cs"/>
              </a:defRPr>
            </a:lvl2pPr>
            <a:lvl3pPr marL="3686248" algn="l" defTabSz="3686248" rtl="0" eaLnBrk="1" latinLnBrk="0" hangingPunct="1">
              <a:defRPr sz="7258" kern="1200">
                <a:solidFill>
                  <a:schemeClr val="tx1"/>
                </a:solidFill>
                <a:latin typeface="+mn-lt"/>
                <a:ea typeface="+mn-ea"/>
                <a:cs typeface="+mn-cs"/>
              </a:defRPr>
            </a:lvl3pPr>
            <a:lvl4pPr marL="5529369" algn="l" defTabSz="3686248" rtl="0" eaLnBrk="1" latinLnBrk="0" hangingPunct="1">
              <a:defRPr sz="7258" kern="1200">
                <a:solidFill>
                  <a:schemeClr val="tx1"/>
                </a:solidFill>
                <a:latin typeface="+mn-lt"/>
                <a:ea typeface="+mn-ea"/>
                <a:cs typeface="+mn-cs"/>
              </a:defRPr>
            </a:lvl4pPr>
            <a:lvl5pPr marL="7372495" algn="l" defTabSz="3686248" rtl="0" eaLnBrk="1" latinLnBrk="0" hangingPunct="1">
              <a:defRPr sz="7258" kern="1200">
                <a:solidFill>
                  <a:schemeClr val="tx1"/>
                </a:solidFill>
                <a:latin typeface="+mn-lt"/>
                <a:ea typeface="+mn-ea"/>
                <a:cs typeface="+mn-cs"/>
              </a:defRPr>
            </a:lvl5pPr>
            <a:lvl6pPr marL="9215621" algn="l" defTabSz="3686248" rtl="0" eaLnBrk="1" latinLnBrk="0" hangingPunct="1">
              <a:defRPr sz="7258" kern="1200">
                <a:solidFill>
                  <a:schemeClr val="tx1"/>
                </a:solidFill>
                <a:latin typeface="+mn-lt"/>
                <a:ea typeface="+mn-ea"/>
                <a:cs typeface="+mn-cs"/>
              </a:defRPr>
            </a:lvl6pPr>
            <a:lvl7pPr marL="11058743" algn="l" defTabSz="3686248" rtl="0" eaLnBrk="1" latinLnBrk="0" hangingPunct="1">
              <a:defRPr sz="7258" kern="1200">
                <a:solidFill>
                  <a:schemeClr val="tx1"/>
                </a:solidFill>
                <a:latin typeface="+mn-lt"/>
                <a:ea typeface="+mn-ea"/>
                <a:cs typeface="+mn-cs"/>
              </a:defRPr>
            </a:lvl7pPr>
            <a:lvl8pPr marL="12901864" algn="l" defTabSz="3686248" rtl="0" eaLnBrk="1" latinLnBrk="0" hangingPunct="1">
              <a:defRPr sz="7258" kern="1200">
                <a:solidFill>
                  <a:schemeClr val="tx1"/>
                </a:solidFill>
                <a:latin typeface="+mn-lt"/>
                <a:ea typeface="+mn-ea"/>
                <a:cs typeface="+mn-cs"/>
              </a:defRPr>
            </a:lvl8pPr>
            <a:lvl9pPr marL="14744990" algn="l" defTabSz="3686248" rtl="0" eaLnBrk="1" latinLnBrk="0" hangingPunct="1">
              <a:defRPr sz="7258" kern="1200">
                <a:solidFill>
                  <a:schemeClr val="tx1"/>
                </a:solidFill>
                <a:latin typeface="+mn-lt"/>
                <a:ea typeface="+mn-ea"/>
                <a:cs typeface="+mn-cs"/>
              </a:defRPr>
            </a:lvl9pPr>
          </a:lstStyle>
          <a:p>
            <a:r>
              <a:rPr lang="en-US" sz="1600" b="1">
                <a:solidFill>
                  <a:srgbClr val="000000"/>
                </a:solidFill>
                <a:latin typeface="Calibri" panose="020F0502020204030204" pitchFamily="34" charset="0"/>
              </a:rPr>
              <a:t>Precipitable Water Vapor (PWV) = </a:t>
            </a:r>
            <a:r>
              <a:rPr lang="en-US" sz="1600"/>
              <a:t> </a:t>
            </a:r>
            <a:r>
              <a:rPr lang="en-US" sz="1600" b="1">
                <a:solidFill>
                  <a:srgbClr val="00B050"/>
                </a:solidFill>
                <a:latin typeface="Calibri" panose="020F0502020204030204" pitchFamily="34" charset="0"/>
              </a:rPr>
              <a:t>1mm</a:t>
            </a:r>
            <a:r>
              <a:rPr lang="en-US" sz="1600" b="1">
                <a:solidFill>
                  <a:srgbClr val="FF0000"/>
                </a:solidFill>
                <a:latin typeface="Calibri" panose="020F0502020204030204" pitchFamily="34" charset="0"/>
              </a:rPr>
              <a:t>  </a:t>
            </a:r>
          </a:p>
          <a:p>
            <a:r>
              <a:rPr lang="en-US" sz="1600" b="1">
                <a:solidFill>
                  <a:srgbClr val="000000"/>
                </a:solidFill>
                <a:latin typeface="Calibri" panose="020F0502020204030204" pitchFamily="34" charset="0"/>
              </a:rPr>
              <a:t>Elevation Angle </a:t>
            </a:r>
            <a:r>
              <a:rPr lang="en-US" sz="1600" b="1">
                <a:latin typeface="Calibri" panose="020F0502020204030204" pitchFamily="34" charset="0"/>
              </a:rPr>
              <a:t>= </a:t>
            </a:r>
            <a:r>
              <a:rPr lang="en-US" sz="1600"/>
              <a:t> </a:t>
            </a:r>
            <a:r>
              <a:rPr lang="en-US" sz="1600" b="1">
                <a:latin typeface="Calibri" panose="020F0502020204030204" pitchFamily="34" charset="0"/>
              </a:rPr>
              <a:t>45</a:t>
            </a:r>
            <a:r>
              <a:rPr lang="en-US" sz="1600"/>
              <a:t>    </a:t>
            </a:r>
          </a:p>
          <a:p>
            <a:r>
              <a:rPr lang="en-US" sz="1600" b="1">
                <a:solidFill>
                  <a:srgbClr val="000000"/>
                </a:solidFill>
                <a:latin typeface="Calibri" panose="020F0502020204030204" pitchFamily="34" charset="0"/>
              </a:rPr>
              <a:t>Surface Accuracy (um RMS) = </a:t>
            </a:r>
            <a:r>
              <a:rPr lang="en-US" sz="1600"/>
              <a:t> </a:t>
            </a:r>
            <a:r>
              <a:rPr lang="en-US" sz="1600" b="1">
                <a:latin typeface="Calibri" panose="020F0502020204030204" pitchFamily="34" charset="0"/>
              </a:rPr>
              <a:t>160</a:t>
            </a:r>
            <a:r>
              <a:rPr lang="en-US" sz="1600"/>
              <a:t> </a:t>
            </a:r>
          </a:p>
        </xdr:txBody>
      </xdr:sp>
    </xdr:grpSp>
    <xdr:clientData/>
  </xdr:twoCellAnchor>
  <xdr:twoCellAnchor>
    <xdr:from>
      <xdr:col>4</xdr:col>
      <xdr:colOff>107155</xdr:colOff>
      <xdr:row>95</xdr:row>
      <xdr:rowOff>166688</xdr:rowOff>
    </xdr:from>
    <xdr:to>
      <xdr:col>12</xdr:col>
      <xdr:colOff>47623</xdr:colOff>
      <xdr:row>100</xdr:row>
      <xdr:rowOff>57881</xdr:rowOff>
    </xdr:to>
    <xdr:sp macro="" textlink="">
      <xdr:nvSpPr>
        <xdr:cNvPr id="10" name="Rectangle 9"/>
        <xdr:cNvSpPr/>
      </xdr:nvSpPr>
      <xdr:spPr>
        <a:xfrm>
          <a:off x="1762124" y="18395157"/>
          <a:ext cx="3559968" cy="843693"/>
        </a:xfrm>
        <a:prstGeom prst="rect">
          <a:avLst/>
        </a:prstGeom>
        <a:solidFill>
          <a:schemeClr val="bg1"/>
        </a:solidFill>
        <a:ln>
          <a:solidFill>
            <a:schemeClr val="bg1">
              <a:lumMod val="50000"/>
            </a:schemeClr>
          </a:solidFill>
        </a:ln>
      </xdr:spPr>
      <xdr:txBody>
        <a:bodyPr wrap="square">
          <a:noAutofit/>
        </a:bodyPr>
        <a:lstStyle>
          <a:defPPr>
            <a:defRPr lang="en-US"/>
          </a:defPPr>
          <a:lvl1pPr marL="0" algn="l" defTabSz="3686248" rtl="0" eaLnBrk="1" latinLnBrk="0" hangingPunct="1">
            <a:defRPr sz="7258" kern="1200">
              <a:solidFill>
                <a:schemeClr val="tx1"/>
              </a:solidFill>
              <a:latin typeface="+mn-lt"/>
              <a:ea typeface="+mn-ea"/>
              <a:cs typeface="+mn-cs"/>
            </a:defRPr>
          </a:lvl1pPr>
          <a:lvl2pPr marL="1843126" algn="l" defTabSz="3686248" rtl="0" eaLnBrk="1" latinLnBrk="0" hangingPunct="1">
            <a:defRPr sz="7258" kern="1200">
              <a:solidFill>
                <a:schemeClr val="tx1"/>
              </a:solidFill>
              <a:latin typeface="+mn-lt"/>
              <a:ea typeface="+mn-ea"/>
              <a:cs typeface="+mn-cs"/>
            </a:defRPr>
          </a:lvl2pPr>
          <a:lvl3pPr marL="3686248" algn="l" defTabSz="3686248" rtl="0" eaLnBrk="1" latinLnBrk="0" hangingPunct="1">
            <a:defRPr sz="7258" kern="1200">
              <a:solidFill>
                <a:schemeClr val="tx1"/>
              </a:solidFill>
              <a:latin typeface="+mn-lt"/>
              <a:ea typeface="+mn-ea"/>
              <a:cs typeface="+mn-cs"/>
            </a:defRPr>
          </a:lvl3pPr>
          <a:lvl4pPr marL="5529369" algn="l" defTabSz="3686248" rtl="0" eaLnBrk="1" latinLnBrk="0" hangingPunct="1">
            <a:defRPr sz="7258" kern="1200">
              <a:solidFill>
                <a:schemeClr val="tx1"/>
              </a:solidFill>
              <a:latin typeface="+mn-lt"/>
              <a:ea typeface="+mn-ea"/>
              <a:cs typeface="+mn-cs"/>
            </a:defRPr>
          </a:lvl4pPr>
          <a:lvl5pPr marL="7372495" algn="l" defTabSz="3686248" rtl="0" eaLnBrk="1" latinLnBrk="0" hangingPunct="1">
            <a:defRPr sz="7258" kern="1200">
              <a:solidFill>
                <a:schemeClr val="tx1"/>
              </a:solidFill>
              <a:latin typeface="+mn-lt"/>
              <a:ea typeface="+mn-ea"/>
              <a:cs typeface="+mn-cs"/>
            </a:defRPr>
          </a:lvl5pPr>
          <a:lvl6pPr marL="9215621" algn="l" defTabSz="3686248" rtl="0" eaLnBrk="1" latinLnBrk="0" hangingPunct="1">
            <a:defRPr sz="7258" kern="1200">
              <a:solidFill>
                <a:schemeClr val="tx1"/>
              </a:solidFill>
              <a:latin typeface="+mn-lt"/>
              <a:ea typeface="+mn-ea"/>
              <a:cs typeface="+mn-cs"/>
            </a:defRPr>
          </a:lvl6pPr>
          <a:lvl7pPr marL="11058743" algn="l" defTabSz="3686248" rtl="0" eaLnBrk="1" latinLnBrk="0" hangingPunct="1">
            <a:defRPr sz="7258" kern="1200">
              <a:solidFill>
                <a:schemeClr val="tx1"/>
              </a:solidFill>
              <a:latin typeface="+mn-lt"/>
              <a:ea typeface="+mn-ea"/>
              <a:cs typeface="+mn-cs"/>
            </a:defRPr>
          </a:lvl7pPr>
          <a:lvl8pPr marL="12901864" algn="l" defTabSz="3686248" rtl="0" eaLnBrk="1" latinLnBrk="0" hangingPunct="1">
            <a:defRPr sz="7258" kern="1200">
              <a:solidFill>
                <a:schemeClr val="tx1"/>
              </a:solidFill>
              <a:latin typeface="+mn-lt"/>
              <a:ea typeface="+mn-ea"/>
              <a:cs typeface="+mn-cs"/>
            </a:defRPr>
          </a:lvl8pPr>
          <a:lvl9pPr marL="14744990" algn="l" defTabSz="3686248" rtl="0" eaLnBrk="1" latinLnBrk="0" hangingPunct="1">
            <a:defRPr sz="7258" kern="1200">
              <a:solidFill>
                <a:schemeClr val="tx1"/>
              </a:solidFill>
              <a:latin typeface="+mn-lt"/>
              <a:ea typeface="+mn-ea"/>
              <a:cs typeface="+mn-cs"/>
            </a:defRPr>
          </a:lvl9pPr>
        </a:lstStyle>
        <a:p>
          <a:r>
            <a:rPr lang="en-US" sz="1600" b="1">
              <a:solidFill>
                <a:srgbClr val="000000"/>
              </a:solidFill>
              <a:latin typeface="Calibri" panose="020F0502020204030204" pitchFamily="34" charset="0"/>
            </a:rPr>
            <a:t>Precipitable Water Vapor (PWV) = </a:t>
          </a:r>
          <a:r>
            <a:rPr lang="en-US" sz="1600"/>
            <a:t> </a:t>
          </a:r>
          <a:r>
            <a:rPr lang="en-US" sz="1600" b="1">
              <a:solidFill>
                <a:schemeClr val="accent2"/>
              </a:solidFill>
              <a:latin typeface="Calibri" panose="020F0502020204030204" pitchFamily="34" charset="0"/>
            </a:rPr>
            <a:t>6mm</a:t>
          </a:r>
          <a:r>
            <a:rPr lang="en-US" sz="1600" b="1">
              <a:solidFill>
                <a:srgbClr val="FF0000"/>
              </a:solidFill>
              <a:latin typeface="Calibri" panose="020F0502020204030204" pitchFamily="34" charset="0"/>
            </a:rPr>
            <a:t>  </a:t>
          </a:r>
        </a:p>
        <a:p>
          <a:r>
            <a:rPr lang="en-US" sz="1600" b="1">
              <a:solidFill>
                <a:srgbClr val="000000"/>
              </a:solidFill>
              <a:latin typeface="Calibri" panose="020F0502020204030204" pitchFamily="34" charset="0"/>
            </a:rPr>
            <a:t>Elevation Angle </a:t>
          </a:r>
          <a:r>
            <a:rPr lang="en-US" sz="1600" b="1">
              <a:latin typeface="Calibri" panose="020F0502020204030204" pitchFamily="34" charset="0"/>
            </a:rPr>
            <a:t>= </a:t>
          </a:r>
          <a:r>
            <a:rPr lang="en-US" sz="1600"/>
            <a:t> </a:t>
          </a:r>
          <a:r>
            <a:rPr lang="en-US" sz="1600" b="1">
              <a:latin typeface="Calibri" panose="020F0502020204030204" pitchFamily="34" charset="0"/>
            </a:rPr>
            <a:t>45</a:t>
          </a:r>
          <a:r>
            <a:rPr lang="en-US" sz="1600"/>
            <a:t>    </a:t>
          </a:r>
        </a:p>
        <a:p>
          <a:r>
            <a:rPr lang="en-US" sz="1600" b="1">
              <a:solidFill>
                <a:srgbClr val="000000"/>
              </a:solidFill>
              <a:latin typeface="Calibri" panose="020F0502020204030204" pitchFamily="34" charset="0"/>
            </a:rPr>
            <a:t>Surface Accuracy (um RMS) = </a:t>
          </a:r>
          <a:r>
            <a:rPr lang="en-US" sz="1600"/>
            <a:t> </a:t>
          </a:r>
          <a:r>
            <a:rPr lang="en-US" sz="1600" b="1">
              <a:latin typeface="Calibri" panose="020F0502020204030204" pitchFamily="34" charset="0"/>
            </a:rPr>
            <a:t>160</a:t>
          </a:r>
          <a:r>
            <a:rPr lang="en-US" sz="1600"/>
            <a:t> </a:t>
          </a:r>
        </a:p>
      </xdr:txBody>
    </xdr:sp>
    <xdr:clientData/>
  </xdr:twoCellAnchor>
  <xdr:twoCellAnchor>
    <xdr:from>
      <xdr:col>4</xdr:col>
      <xdr:colOff>381000</xdr:colOff>
      <xdr:row>139</xdr:row>
      <xdr:rowOff>83343</xdr:rowOff>
    </xdr:from>
    <xdr:to>
      <xdr:col>12</xdr:col>
      <xdr:colOff>369093</xdr:colOff>
      <xdr:row>143</xdr:row>
      <xdr:rowOff>165036</xdr:rowOff>
    </xdr:to>
    <xdr:sp macro="" textlink="">
      <xdr:nvSpPr>
        <xdr:cNvPr id="11" name="Rectangle 10"/>
        <xdr:cNvSpPr/>
      </xdr:nvSpPr>
      <xdr:spPr>
        <a:xfrm>
          <a:off x="2035969" y="26693812"/>
          <a:ext cx="3607593" cy="843693"/>
        </a:xfrm>
        <a:prstGeom prst="rect">
          <a:avLst/>
        </a:prstGeom>
        <a:solidFill>
          <a:schemeClr val="bg1"/>
        </a:solidFill>
        <a:ln>
          <a:solidFill>
            <a:schemeClr val="bg1">
              <a:lumMod val="50000"/>
            </a:schemeClr>
          </a:solidFill>
        </a:ln>
      </xdr:spPr>
      <xdr:txBody>
        <a:bodyPr wrap="square">
          <a:spAutoFit/>
        </a:bodyPr>
        <a:lstStyle>
          <a:defPPr>
            <a:defRPr lang="en-US"/>
          </a:defPPr>
          <a:lvl1pPr marL="0" algn="l" defTabSz="3686248" rtl="0" eaLnBrk="1" latinLnBrk="0" hangingPunct="1">
            <a:defRPr sz="7258" kern="1200">
              <a:solidFill>
                <a:schemeClr val="tx1"/>
              </a:solidFill>
              <a:latin typeface="+mn-lt"/>
              <a:ea typeface="+mn-ea"/>
              <a:cs typeface="+mn-cs"/>
            </a:defRPr>
          </a:lvl1pPr>
          <a:lvl2pPr marL="1843126" algn="l" defTabSz="3686248" rtl="0" eaLnBrk="1" latinLnBrk="0" hangingPunct="1">
            <a:defRPr sz="7258" kern="1200">
              <a:solidFill>
                <a:schemeClr val="tx1"/>
              </a:solidFill>
              <a:latin typeface="+mn-lt"/>
              <a:ea typeface="+mn-ea"/>
              <a:cs typeface="+mn-cs"/>
            </a:defRPr>
          </a:lvl2pPr>
          <a:lvl3pPr marL="3686248" algn="l" defTabSz="3686248" rtl="0" eaLnBrk="1" latinLnBrk="0" hangingPunct="1">
            <a:defRPr sz="7258" kern="1200">
              <a:solidFill>
                <a:schemeClr val="tx1"/>
              </a:solidFill>
              <a:latin typeface="+mn-lt"/>
              <a:ea typeface="+mn-ea"/>
              <a:cs typeface="+mn-cs"/>
            </a:defRPr>
          </a:lvl3pPr>
          <a:lvl4pPr marL="5529369" algn="l" defTabSz="3686248" rtl="0" eaLnBrk="1" latinLnBrk="0" hangingPunct="1">
            <a:defRPr sz="7258" kern="1200">
              <a:solidFill>
                <a:schemeClr val="tx1"/>
              </a:solidFill>
              <a:latin typeface="+mn-lt"/>
              <a:ea typeface="+mn-ea"/>
              <a:cs typeface="+mn-cs"/>
            </a:defRPr>
          </a:lvl4pPr>
          <a:lvl5pPr marL="7372495" algn="l" defTabSz="3686248" rtl="0" eaLnBrk="1" latinLnBrk="0" hangingPunct="1">
            <a:defRPr sz="7258" kern="1200">
              <a:solidFill>
                <a:schemeClr val="tx1"/>
              </a:solidFill>
              <a:latin typeface="+mn-lt"/>
              <a:ea typeface="+mn-ea"/>
              <a:cs typeface="+mn-cs"/>
            </a:defRPr>
          </a:lvl5pPr>
          <a:lvl6pPr marL="9215621" algn="l" defTabSz="3686248" rtl="0" eaLnBrk="1" latinLnBrk="0" hangingPunct="1">
            <a:defRPr sz="7258" kern="1200">
              <a:solidFill>
                <a:schemeClr val="tx1"/>
              </a:solidFill>
              <a:latin typeface="+mn-lt"/>
              <a:ea typeface="+mn-ea"/>
              <a:cs typeface="+mn-cs"/>
            </a:defRPr>
          </a:lvl6pPr>
          <a:lvl7pPr marL="11058743" algn="l" defTabSz="3686248" rtl="0" eaLnBrk="1" latinLnBrk="0" hangingPunct="1">
            <a:defRPr sz="7258" kern="1200">
              <a:solidFill>
                <a:schemeClr val="tx1"/>
              </a:solidFill>
              <a:latin typeface="+mn-lt"/>
              <a:ea typeface="+mn-ea"/>
              <a:cs typeface="+mn-cs"/>
            </a:defRPr>
          </a:lvl7pPr>
          <a:lvl8pPr marL="12901864" algn="l" defTabSz="3686248" rtl="0" eaLnBrk="1" latinLnBrk="0" hangingPunct="1">
            <a:defRPr sz="7258" kern="1200">
              <a:solidFill>
                <a:schemeClr val="tx1"/>
              </a:solidFill>
              <a:latin typeface="+mn-lt"/>
              <a:ea typeface="+mn-ea"/>
              <a:cs typeface="+mn-cs"/>
            </a:defRPr>
          </a:lvl8pPr>
          <a:lvl9pPr marL="14744990" algn="l" defTabSz="3686248" rtl="0" eaLnBrk="1" latinLnBrk="0" hangingPunct="1">
            <a:defRPr sz="7258" kern="1200">
              <a:solidFill>
                <a:schemeClr val="tx1"/>
              </a:solidFill>
              <a:latin typeface="+mn-lt"/>
              <a:ea typeface="+mn-ea"/>
              <a:cs typeface="+mn-cs"/>
            </a:defRPr>
          </a:lvl9pPr>
        </a:lstStyle>
        <a:p>
          <a:r>
            <a:rPr lang="en-US" sz="1600" b="1">
              <a:solidFill>
                <a:srgbClr val="000000"/>
              </a:solidFill>
              <a:latin typeface="Calibri" panose="020F0502020204030204" pitchFamily="34" charset="0"/>
            </a:rPr>
            <a:t>Precipitable Water Vapor (PWV) = </a:t>
          </a:r>
          <a:r>
            <a:rPr lang="en-US" sz="1600"/>
            <a:t> </a:t>
          </a:r>
          <a:r>
            <a:rPr lang="en-US" sz="1600" b="1">
              <a:solidFill>
                <a:srgbClr val="00B050"/>
              </a:solidFill>
              <a:latin typeface="Calibri" panose="020F0502020204030204" pitchFamily="34" charset="0"/>
            </a:rPr>
            <a:t>1mm</a:t>
          </a:r>
          <a:r>
            <a:rPr lang="en-US" sz="1600" b="1">
              <a:solidFill>
                <a:srgbClr val="FF0000"/>
              </a:solidFill>
              <a:latin typeface="Calibri" panose="020F0502020204030204" pitchFamily="34" charset="0"/>
            </a:rPr>
            <a:t>  </a:t>
          </a:r>
        </a:p>
        <a:p>
          <a:r>
            <a:rPr lang="en-US" sz="1600" b="1">
              <a:solidFill>
                <a:srgbClr val="000000"/>
              </a:solidFill>
              <a:latin typeface="Calibri" panose="020F0502020204030204" pitchFamily="34" charset="0"/>
            </a:rPr>
            <a:t>Elevation Angle </a:t>
          </a:r>
          <a:r>
            <a:rPr lang="en-US" sz="1600" b="1">
              <a:latin typeface="Calibri" panose="020F0502020204030204" pitchFamily="34" charset="0"/>
            </a:rPr>
            <a:t>= </a:t>
          </a:r>
          <a:r>
            <a:rPr lang="en-US" sz="1600"/>
            <a:t> </a:t>
          </a:r>
          <a:r>
            <a:rPr lang="en-US" sz="1600" b="1">
              <a:latin typeface="Calibri" panose="020F0502020204030204" pitchFamily="34" charset="0"/>
            </a:rPr>
            <a:t>45</a:t>
          </a:r>
          <a:r>
            <a:rPr lang="en-US" sz="1600"/>
            <a:t>    </a:t>
          </a:r>
        </a:p>
        <a:p>
          <a:r>
            <a:rPr lang="en-US" sz="1600" b="1">
              <a:solidFill>
                <a:srgbClr val="000000"/>
              </a:solidFill>
              <a:latin typeface="Calibri" panose="020F0502020204030204" pitchFamily="34" charset="0"/>
            </a:rPr>
            <a:t>Surface Accuracy (um RMS) = </a:t>
          </a:r>
          <a:r>
            <a:rPr lang="en-US" sz="1600"/>
            <a:t> </a:t>
          </a:r>
          <a:r>
            <a:rPr lang="en-US" sz="1600" b="1">
              <a:latin typeface="Calibri" panose="020F0502020204030204" pitchFamily="34" charset="0"/>
            </a:rPr>
            <a:t>160</a:t>
          </a:r>
          <a:r>
            <a:rPr lang="en-US" sz="1600"/>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211664</xdr:colOff>
      <xdr:row>3</xdr:row>
      <xdr:rowOff>66675</xdr:rowOff>
    </xdr:from>
    <xdr:to>
      <xdr:col>15</xdr:col>
      <xdr:colOff>782108</xdr:colOff>
      <xdr:row>25</xdr:row>
      <xdr:rowOff>114301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207432</xdr:colOff>
      <xdr:row>26</xdr:row>
      <xdr:rowOff>56092</xdr:rowOff>
    </xdr:from>
    <xdr:to>
      <xdr:col>15</xdr:col>
      <xdr:colOff>777876</xdr:colOff>
      <xdr:row>48</xdr:row>
      <xdr:rowOff>122768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pageSetUpPr fitToPage="1"/>
  </sheetPr>
  <dimension ref="A1:E13"/>
  <sheetViews>
    <sheetView tabSelected="1" workbookViewId="0">
      <selection sqref="A1:B1"/>
    </sheetView>
  </sheetViews>
  <sheetFormatPr defaultRowHeight="15" x14ac:dyDescent="0.25"/>
  <cols>
    <col min="1" max="1" width="10.7109375" customWidth="1"/>
    <col min="2" max="2" width="95.7109375" customWidth="1"/>
    <col min="3" max="3" width="10.7109375" bestFit="1" customWidth="1"/>
  </cols>
  <sheetData>
    <row r="1" spans="1:5" ht="18.75" x14ac:dyDescent="0.3">
      <c r="A1" s="927" t="s">
        <v>75</v>
      </c>
      <c r="B1" s="927"/>
      <c r="C1" s="174"/>
      <c r="D1" s="174"/>
      <c r="E1" s="174"/>
    </row>
    <row r="2" spans="1:5" x14ac:dyDescent="0.25">
      <c r="A2" s="928" t="s">
        <v>93</v>
      </c>
      <c r="B2" s="928"/>
    </row>
    <row r="3" spans="1:5" x14ac:dyDescent="0.25">
      <c r="A3" s="204" t="s">
        <v>94</v>
      </c>
      <c r="B3" s="206">
        <v>43396</v>
      </c>
    </row>
    <row r="5" spans="1:5" ht="111.75" customHeight="1" x14ac:dyDescent="0.25">
      <c r="A5" s="929" t="s">
        <v>217</v>
      </c>
      <c r="B5" s="929"/>
    </row>
    <row r="7" spans="1:5" ht="64.5" customHeight="1" x14ac:dyDescent="0.25">
      <c r="A7" s="930" t="s">
        <v>236</v>
      </c>
      <c r="B7" s="930"/>
    </row>
    <row r="9" spans="1:5" ht="48" customHeight="1" x14ac:dyDescent="0.25">
      <c r="A9" s="932" t="s">
        <v>266</v>
      </c>
      <c r="B9" s="932"/>
    </row>
    <row r="11" spans="1:5" ht="93.75" customHeight="1" x14ac:dyDescent="0.25">
      <c r="A11" s="931" t="s">
        <v>176</v>
      </c>
      <c r="B11" s="931"/>
    </row>
    <row r="13" spans="1:5" ht="101.25" customHeight="1" x14ac:dyDescent="0.25">
      <c r="A13" s="926" t="s">
        <v>202</v>
      </c>
      <c r="B13" s="926"/>
    </row>
  </sheetData>
  <mergeCells count="7">
    <mergeCell ref="A13:B13"/>
    <mergeCell ref="A1:B1"/>
    <mergeCell ref="A2:B2"/>
    <mergeCell ref="A5:B5"/>
    <mergeCell ref="A7:B7"/>
    <mergeCell ref="A11:B11"/>
    <mergeCell ref="A9:B9"/>
  </mergeCells>
  <pageMargins left="0.25" right="0.25" top="0.75" bottom="0.75" header="0.3" footer="0.3"/>
  <pageSetup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00000"/>
    <pageSetUpPr fitToPage="1"/>
  </sheetPr>
  <dimension ref="A1:P1196"/>
  <sheetViews>
    <sheetView zoomScale="90" zoomScaleNormal="90" workbookViewId="0">
      <selection activeCell="A2" sqref="A2"/>
    </sheetView>
  </sheetViews>
  <sheetFormatPr defaultColWidth="12.5703125" defaultRowHeight="15.75" x14ac:dyDescent="0.25"/>
  <cols>
    <col min="1" max="1" width="10.85546875" style="65" customWidth="1"/>
    <col min="2" max="7" width="7.7109375" style="65" customWidth="1"/>
    <col min="8" max="8" width="3.5703125" style="66" customWidth="1"/>
    <col min="9" max="16384" width="12.5703125" style="66"/>
  </cols>
  <sheetData>
    <row r="1" spans="1:16" ht="18.75" x14ac:dyDescent="0.3">
      <c r="A1" s="72" t="s">
        <v>50</v>
      </c>
      <c r="B1" s="73"/>
      <c r="C1" s="73"/>
      <c r="D1" s="73"/>
      <c r="E1" s="73"/>
      <c r="F1" s="73"/>
      <c r="G1" s="73"/>
      <c r="H1" s="74"/>
      <c r="I1" s="74"/>
      <c r="J1" s="74"/>
      <c r="K1" s="74"/>
      <c r="L1" s="74"/>
      <c r="M1" s="74"/>
      <c r="N1" s="74"/>
      <c r="O1" s="74"/>
      <c r="P1" s="74"/>
    </row>
    <row r="2" spans="1:16" ht="16.5" thickBot="1" x14ac:dyDescent="0.3"/>
    <row r="3" spans="1:16" ht="19.5" thickBot="1" x14ac:dyDescent="0.35">
      <c r="B3" s="1006" t="s">
        <v>52</v>
      </c>
      <c r="C3" s="1007"/>
      <c r="D3" s="1008"/>
      <c r="E3" s="1006" t="s">
        <v>53</v>
      </c>
      <c r="F3" s="1007"/>
      <c r="G3" s="1008"/>
      <c r="J3" s="68" t="s">
        <v>51</v>
      </c>
    </row>
    <row r="4" spans="1:16" s="67" customFormat="1" ht="16.5" customHeight="1" x14ac:dyDescent="0.25">
      <c r="A4" s="111" t="s">
        <v>27</v>
      </c>
      <c r="B4" s="1003" t="s">
        <v>28</v>
      </c>
      <c r="C4" s="1004"/>
      <c r="D4" s="1005"/>
      <c r="E4" s="1003" t="s">
        <v>28</v>
      </c>
      <c r="F4" s="1004"/>
      <c r="G4" s="1005"/>
    </row>
    <row r="5" spans="1:16" s="67" customFormat="1" ht="16.5" customHeight="1" thickBot="1" x14ac:dyDescent="0.3">
      <c r="A5" s="112" t="s">
        <v>23</v>
      </c>
      <c r="B5" s="117" t="s">
        <v>24</v>
      </c>
      <c r="C5" s="110" t="s">
        <v>25</v>
      </c>
      <c r="D5" s="118" t="s">
        <v>26</v>
      </c>
      <c r="E5" s="117" t="s">
        <v>24</v>
      </c>
      <c r="F5" s="110" t="s">
        <v>25</v>
      </c>
      <c r="G5" s="118" t="s">
        <v>26</v>
      </c>
    </row>
    <row r="6" spans="1:16" ht="16.5" thickTop="1" x14ac:dyDescent="0.25">
      <c r="A6" s="113">
        <v>1</v>
      </c>
      <c r="B6" s="119">
        <v>3.9</v>
      </c>
      <c r="C6" s="109">
        <v>3.9</v>
      </c>
      <c r="D6" s="120">
        <v>3.9</v>
      </c>
      <c r="E6" s="119">
        <v>4.4000000000000004</v>
      </c>
      <c r="F6" s="109">
        <v>4.4000000000000004</v>
      </c>
      <c r="G6" s="120">
        <v>4.4000000000000004</v>
      </c>
    </row>
    <row r="7" spans="1:16" x14ac:dyDescent="0.25">
      <c r="A7" s="114">
        <f t="shared" ref="A7:A72" si="0">A6+0.1</f>
        <v>1.1000000000000001</v>
      </c>
      <c r="B7" s="121">
        <v>3.9</v>
      </c>
      <c r="C7" s="108">
        <v>3.9</v>
      </c>
      <c r="D7" s="122">
        <v>3.9</v>
      </c>
      <c r="E7" s="121">
        <v>4.4000000000000004</v>
      </c>
      <c r="F7" s="108">
        <v>4.4000000000000004</v>
      </c>
      <c r="G7" s="122">
        <v>4.4000000000000004</v>
      </c>
    </row>
    <row r="8" spans="1:16" x14ac:dyDescent="0.25">
      <c r="A8" s="115">
        <f t="shared" si="0"/>
        <v>1.2000000000000002</v>
      </c>
      <c r="B8" s="121">
        <v>3.9</v>
      </c>
      <c r="C8" s="108">
        <v>3.9</v>
      </c>
      <c r="D8" s="122">
        <v>3.9</v>
      </c>
      <c r="E8" s="121">
        <v>4.4000000000000004</v>
      </c>
      <c r="F8" s="108">
        <v>4.4000000000000004</v>
      </c>
      <c r="G8" s="122">
        <v>4.4000000000000004</v>
      </c>
    </row>
    <row r="9" spans="1:16" x14ac:dyDescent="0.25">
      <c r="A9" s="115">
        <f t="shared" si="0"/>
        <v>1.3000000000000003</v>
      </c>
      <c r="B9" s="121">
        <v>3.9</v>
      </c>
      <c r="C9" s="108">
        <v>3.9</v>
      </c>
      <c r="D9" s="122">
        <v>3.9</v>
      </c>
      <c r="E9" s="121">
        <v>4.4000000000000004</v>
      </c>
      <c r="F9" s="108">
        <v>4.4000000000000004</v>
      </c>
      <c r="G9" s="122">
        <v>4.4000000000000004</v>
      </c>
    </row>
    <row r="10" spans="1:16" x14ac:dyDescent="0.25">
      <c r="A10" s="115">
        <f t="shared" si="0"/>
        <v>1.4000000000000004</v>
      </c>
      <c r="B10" s="121">
        <v>3.9</v>
      </c>
      <c r="C10" s="108">
        <v>3.9</v>
      </c>
      <c r="D10" s="122">
        <v>3.9</v>
      </c>
      <c r="E10" s="121">
        <v>4.5</v>
      </c>
      <c r="F10" s="108">
        <v>4.4000000000000004</v>
      </c>
      <c r="G10" s="122">
        <v>4.5</v>
      </c>
    </row>
    <row r="11" spans="1:16" x14ac:dyDescent="0.25">
      <c r="A11" s="115">
        <f t="shared" si="0"/>
        <v>1.5000000000000004</v>
      </c>
      <c r="B11" s="121">
        <v>4</v>
      </c>
      <c r="C11" s="108">
        <v>3.9</v>
      </c>
      <c r="D11" s="122">
        <v>4</v>
      </c>
      <c r="E11" s="121">
        <v>4.5</v>
      </c>
      <c r="F11" s="108">
        <v>4.5</v>
      </c>
      <c r="G11" s="122">
        <v>4.5</v>
      </c>
    </row>
    <row r="12" spans="1:16" x14ac:dyDescent="0.25">
      <c r="A12" s="115">
        <f t="shared" si="0"/>
        <v>1.6000000000000005</v>
      </c>
      <c r="B12" s="121">
        <v>4</v>
      </c>
      <c r="C12" s="108">
        <v>4</v>
      </c>
      <c r="D12" s="122">
        <v>4</v>
      </c>
      <c r="E12" s="121">
        <v>4.5</v>
      </c>
      <c r="F12" s="108">
        <v>4.5</v>
      </c>
      <c r="G12" s="122">
        <v>4.5</v>
      </c>
    </row>
    <row r="13" spans="1:16" x14ac:dyDescent="0.25">
      <c r="A13" s="115">
        <f t="shared" si="0"/>
        <v>1.7000000000000006</v>
      </c>
      <c r="B13" s="121">
        <v>4</v>
      </c>
      <c r="C13" s="108">
        <v>4</v>
      </c>
      <c r="D13" s="122">
        <v>4</v>
      </c>
      <c r="E13" s="121">
        <v>4.5</v>
      </c>
      <c r="F13" s="108">
        <v>4.5</v>
      </c>
      <c r="G13" s="122">
        <v>4.5</v>
      </c>
    </row>
    <row r="14" spans="1:16" x14ac:dyDescent="0.25">
      <c r="A14" s="115">
        <f t="shared" si="0"/>
        <v>1.8000000000000007</v>
      </c>
      <c r="B14" s="121">
        <v>4</v>
      </c>
      <c r="C14" s="108">
        <v>4</v>
      </c>
      <c r="D14" s="122">
        <v>4</v>
      </c>
      <c r="E14" s="121">
        <v>4.5</v>
      </c>
      <c r="F14" s="108">
        <v>4.5</v>
      </c>
      <c r="G14" s="122">
        <v>4.5</v>
      </c>
    </row>
    <row r="15" spans="1:16" x14ac:dyDescent="0.25">
      <c r="A15" s="115">
        <f t="shared" si="0"/>
        <v>1.9000000000000008</v>
      </c>
      <c r="B15" s="121">
        <v>4</v>
      </c>
      <c r="C15" s="108">
        <v>4</v>
      </c>
      <c r="D15" s="122">
        <v>4</v>
      </c>
      <c r="E15" s="121">
        <v>4.5</v>
      </c>
      <c r="F15" s="108">
        <v>4.5</v>
      </c>
      <c r="G15" s="122">
        <v>4.5</v>
      </c>
    </row>
    <row r="16" spans="1:16" x14ac:dyDescent="0.25">
      <c r="A16" s="115">
        <f t="shared" si="0"/>
        <v>2.0000000000000009</v>
      </c>
      <c r="B16" s="121">
        <v>4</v>
      </c>
      <c r="C16" s="108">
        <v>4</v>
      </c>
      <c r="D16" s="122">
        <v>4</v>
      </c>
      <c r="E16" s="121">
        <v>4.5</v>
      </c>
      <c r="F16" s="108">
        <v>4.5</v>
      </c>
      <c r="G16" s="122">
        <v>4.5</v>
      </c>
    </row>
    <row r="17" spans="1:7" x14ac:dyDescent="0.25">
      <c r="A17" s="114">
        <f t="shared" si="0"/>
        <v>2.100000000000001</v>
      </c>
      <c r="B17" s="121">
        <v>4</v>
      </c>
      <c r="C17" s="108">
        <v>4</v>
      </c>
      <c r="D17" s="122">
        <v>4</v>
      </c>
      <c r="E17" s="121">
        <v>4.5</v>
      </c>
      <c r="F17" s="108">
        <v>4.5</v>
      </c>
      <c r="G17" s="122">
        <v>4.5</v>
      </c>
    </row>
    <row r="18" spans="1:7" x14ac:dyDescent="0.25">
      <c r="A18" s="115">
        <f t="shared" si="0"/>
        <v>2.2000000000000011</v>
      </c>
      <c r="B18" s="121">
        <v>4</v>
      </c>
      <c r="C18" s="108">
        <v>4</v>
      </c>
      <c r="D18" s="122">
        <v>4</v>
      </c>
      <c r="E18" s="121">
        <v>4.5</v>
      </c>
      <c r="F18" s="108">
        <v>4.5</v>
      </c>
      <c r="G18" s="122">
        <v>4.5</v>
      </c>
    </row>
    <row r="19" spans="1:7" x14ac:dyDescent="0.25">
      <c r="A19" s="115">
        <f t="shared" si="0"/>
        <v>2.3000000000000012</v>
      </c>
      <c r="B19" s="121">
        <v>4</v>
      </c>
      <c r="C19" s="108">
        <v>4</v>
      </c>
      <c r="D19" s="122">
        <v>4</v>
      </c>
      <c r="E19" s="121">
        <v>4.5</v>
      </c>
      <c r="F19" s="108">
        <v>4.5</v>
      </c>
      <c r="G19" s="122">
        <v>4.5</v>
      </c>
    </row>
    <row r="20" spans="1:7" x14ac:dyDescent="0.25">
      <c r="A20" s="115">
        <f t="shared" si="0"/>
        <v>2.4000000000000012</v>
      </c>
      <c r="B20" s="121">
        <v>4</v>
      </c>
      <c r="C20" s="108">
        <v>4</v>
      </c>
      <c r="D20" s="122">
        <v>4</v>
      </c>
      <c r="E20" s="121">
        <v>4.5</v>
      </c>
      <c r="F20" s="108">
        <v>4.5</v>
      </c>
      <c r="G20" s="122">
        <v>4.5</v>
      </c>
    </row>
    <row r="21" spans="1:7" x14ac:dyDescent="0.25">
      <c r="A21" s="115">
        <f t="shared" si="0"/>
        <v>2.5000000000000013</v>
      </c>
      <c r="B21" s="121">
        <v>4</v>
      </c>
      <c r="C21" s="108">
        <v>4</v>
      </c>
      <c r="D21" s="122">
        <v>4</v>
      </c>
      <c r="E21" s="121">
        <v>4.5</v>
      </c>
      <c r="F21" s="108">
        <v>4.5</v>
      </c>
      <c r="G21" s="122">
        <v>4.5999999999999996</v>
      </c>
    </row>
    <row r="22" spans="1:7" x14ac:dyDescent="0.25">
      <c r="A22" s="115">
        <f t="shared" si="0"/>
        <v>2.6000000000000014</v>
      </c>
      <c r="B22" s="121">
        <v>4</v>
      </c>
      <c r="C22" s="108">
        <v>4</v>
      </c>
      <c r="D22" s="122">
        <v>4</v>
      </c>
      <c r="E22" s="121">
        <v>4.5</v>
      </c>
      <c r="F22" s="108">
        <v>4.5</v>
      </c>
      <c r="G22" s="122">
        <v>4.5999999999999996</v>
      </c>
    </row>
    <row r="23" spans="1:7" x14ac:dyDescent="0.25">
      <c r="A23" s="115">
        <f t="shared" si="0"/>
        <v>2.7000000000000015</v>
      </c>
      <c r="B23" s="121">
        <v>4</v>
      </c>
      <c r="C23" s="108">
        <v>4</v>
      </c>
      <c r="D23" s="122">
        <v>4</v>
      </c>
      <c r="E23" s="121">
        <v>4.5999999999999996</v>
      </c>
      <c r="F23" s="108">
        <v>4.5</v>
      </c>
      <c r="G23" s="122">
        <v>4.5999999999999996</v>
      </c>
    </row>
    <row r="24" spans="1:7" x14ac:dyDescent="0.25">
      <c r="A24" s="115">
        <f t="shared" si="0"/>
        <v>2.8000000000000016</v>
      </c>
      <c r="B24" s="121">
        <v>4</v>
      </c>
      <c r="C24" s="108">
        <v>4</v>
      </c>
      <c r="D24" s="122">
        <v>4</v>
      </c>
      <c r="E24" s="121">
        <v>4.5999999999999996</v>
      </c>
      <c r="F24" s="108">
        <v>4.5</v>
      </c>
      <c r="G24" s="122">
        <v>4.5999999999999996</v>
      </c>
    </row>
    <row r="25" spans="1:7" x14ac:dyDescent="0.25">
      <c r="A25" s="115">
        <f t="shared" si="0"/>
        <v>2.9000000000000017</v>
      </c>
      <c r="B25" s="121">
        <v>4</v>
      </c>
      <c r="C25" s="108">
        <v>4</v>
      </c>
      <c r="D25" s="122">
        <v>4</v>
      </c>
      <c r="E25" s="121">
        <v>4.5999999999999996</v>
      </c>
      <c r="F25" s="108">
        <v>4.5</v>
      </c>
      <c r="G25" s="122">
        <v>4.5999999999999996</v>
      </c>
    </row>
    <row r="26" spans="1:7" x14ac:dyDescent="0.25">
      <c r="A26" s="115">
        <f t="shared" si="0"/>
        <v>3.0000000000000018</v>
      </c>
      <c r="B26" s="121">
        <v>4</v>
      </c>
      <c r="C26" s="108">
        <v>4</v>
      </c>
      <c r="D26" s="122">
        <v>4</v>
      </c>
      <c r="E26" s="121">
        <v>4.5999999999999996</v>
      </c>
      <c r="F26" s="108">
        <v>4.5</v>
      </c>
      <c r="G26" s="122">
        <v>4.5999999999999996</v>
      </c>
    </row>
    <row r="27" spans="1:7" x14ac:dyDescent="0.25">
      <c r="A27" s="115">
        <f t="shared" si="0"/>
        <v>3.1000000000000019</v>
      </c>
      <c r="B27" s="121">
        <v>4</v>
      </c>
      <c r="C27" s="108">
        <v>4</v>
      </c>
      <c r="D27" s="122">
        <v>4</v>
      </c>
      <c r="E27" s="121">
        <v>4.5999999999999996</v>
      </c>
      <c r="F27" s="108">
        <v>4.5999999999999996</v>
      </c>
      <c r="G27" s="122">
        <v>4.5999999999999996</v>
      </c>
    </row>
    <row r="28" spans="1:7" x14ac:dyDescent="0.25">
      <c r="A28" s="115">
        <f t="shared" si="0"/>
        <v>3.200000000000002</v>
      </c>
      <c r="B28" s="121">
        <v>4</v>
      </c>
      <c r="C28" s="108">
        <v>4</v>
      </c>
      <c r="D28" s="122">
        <v>4</v>
      </c>
      <c r="E28" s="121">
        <v>4.5999999999999996</v>
      </c>
      <c r="F28" s="108">
        <v>4.5999999999999996</v>
      </c>
      <c r="G28" s="122">
        <v>4.5999999999999996</v>
      </c>
    </row>
    <row r="29" spans="1:7" x14ac:dyDescent="0.25">
      <c r="A29" s="115">
        <f t="shared" si="0"/>
        <v>3.300000000000002</v>
      </c>
      <c r="B29" s="121">
        <v>4</v>
      </c>
      <c r="C29" s="108">
        <v>4</v>
      </c>
      <c r="D29" s="122">
        <v>4</v>
      </c>
      <c r="E29" s="121">
        <v>4.5999999999999996</v>
      </c>
      <c r="F29" s="108">
        <v>4.5999999999999996</v>
      </c>
      <c r="G29" s="122">
        <v>4.5999999999999996</v>
      </c>
    </row>
    <row r="30" spans="1:7" x14ac:dyDescent="0.25">
      <c r="A30" s="115">
        <f t="shared" si="0"/>
        <v>3.4000000000000021</v>
      </c>
      <c r="B30" s="121">
        <v>4</v>
      </c>
      <c r="C30" s="108">
        <v>4</v>
      </c>
      <c r="D30" s="122">
        <v>4.0999999999999996</v>
      </c>
      <c r="E30" s="121">
        <v>4.5999999999999996</v>
      </c>
      <c r="F30" s="108">
        <v>4.5999999999999996</v>
      </c>
      <c r="G30" s="122">
        <v>4.5999999999999996</v>
      </c>
    </row>
    <row r="31" spans="1:7" x14ac:dyDescent="0.25">
      <c r="A31" s="115">
        <f t="shared" si="0"/>
        <v>3.5000000000000022</v>
      </c>
      <c r="B31" s="121">
        <v>4</v>
      </c>
      <c r="C31" s="108">
        <v>4</v>
      </c>
      <c r="D31" s="122">
        <v>4.0999999999999996</v>
      </c>
      <c r="E31" s="121">
        <v>4.5999999999999996</v>
      </c>
      <c r="F31" s="108">
        <v>4.5999999999999996</v>
      </c>
      <c r="G31" s="122">
        <v>4.5999999999999996</v>
      </c>
    </row>
    <row r="32" spans="1:7" x14ac:dyDescent="0.25">
      <c r="A32" s="115">
        <f t="shared" si="0"/>
        <v>3.6000000000000023</v>
      </c>
      <c r="B32" s="121">
        <v>4</v>
      </c>
      <c r="C32" s="108">
        <v>4</v>
      </c>
      <c r="D32" s="122">
        <v>4.0999999999999996</v>
      </c>
      <c r="E32" s="121">
        <v>4.5999999999999996</v>
      </c>
      <c r="F32" s="108">
        <v>4.5999999999999996</v>
      </c>
      <c r="G32" s="122">
        <v>4.5999999999999996</v>
      </c>
    </row>
    <row r="33" spans="1:7" x14ac:dyDescent="0.25">
      <c r="A33" s="115">
        <f t="shared" si="0"/>
        <v>3.7000000000000024</v>
      </c>
      <c r="B33" s="121">
        <v>4</v>
      </c>
      <c r="C33" s="108">
        <v>4</v>
      </c>
      <c r="D33" s="122">
        <v>4.0999999999999996</v>
      </c>
      <c r="E33" s="121">
        <v>4.5999999999999996</v>
      </c>
      <c r="F33" s="108">
        <v>4.5999999999999996</v>
      </c>
      <c r="G33" s="122">
        <v>4.5999999999999996</v>
      </c>
    </row>
    <row r="34" spans="1:7" x14ac:dyDescent="0.25">
      <c r="A34" s="115">
        <f t="shared" si="0"/>
        <v>3.8000000000000025</v>
      </c>
      <c r="B34" s="121">
        <v>4</v>
      </c>
      <c r="C34" s="108">
        <v>4</v>
      </c>
      <c r="D34" s="122">
        <v>4.0999999999999996</v>
      </c>
      <c r="E34" s="121">
        <v>4.5999999999999996</v>
      </c>
      <c r="F34" s="108">
        <v>4.5999999999999996</v>
      </c>
      <c r="G34" s="122">
        <v>4.5999999999999996</v>
      </c>
    </row>
    <row r="35" spans="1:7" x14ac:dyDescent="0.25">
      <c r="A35" s="115">
        <f t="shared" si="0"/>
        <v>3.9000000000000026</v>
      </c>
      <c r="B35" s="121">
        <v>4</v>
      </c>
      <c r="C35" s="108">
        <v>4</v>
      </c>
      <c r="D35" s="122">
        <v>4.0999999999999996</v>
      </c>
      <c r="E35" s="121">
        <v>4.5999999999999996</v>
      </c>
      <c r="F35" s="108">
        <v>4.5999999999999996</v>
      </c>
      <c r="G35" s="122">
        <v>4.5999999999999996</v>
      </c>
    </row>
    <row r="36" spans="1:7" x14ac:dyDescent="0.25">
      <c r="A36" s="115">
        <f t="shared" si="0"/>
        <v>4.0000000000000027</v>
      </c>
      <c r="B36" s="121">
        <v>4</v>
      </c>
      <c r="C36" s="108">
        <v>4</v>
      </c>
      <c r="D36" s="122">
        <v>4.0999999999999996</v>
      </c>
      <c r="E36" s="121">
        <v>4.5999999999999996</v>
      </c>
      <c r="F36" s="108">
        <v>4.5999999999999996</v>
      </c>
      <c r="G36" s="122">
        <v>4.5999999999999996</v>
      </c>
    </row>
    <row r="37" spans="1:7" x14ac:dyDescent="0.25">
      <c r="A37" s="115">
        <f t="shared" si="0"/>
        <v>4.1000000000000023</v>
      </c>
      <c r="B37" s="121">
        <v>4</v>
      </c>
      <c r="C37" s="108">
        <v>4</v>
      </c>
      <c r="D37" s="122">
        <v>4.0999999999999996</v>
      </c>
      <c r="E37" s="121">
        <v>4.5999999999999996</v>
      </c>
      <c r="F37" s="108">
        <v>4.5999999999999996</v>
      </c>
      <c r="G37" s="122">
        <v>4.7</v>
      </c>
    </row>
    <row r="38" spans="1:7" x14ac:dyDescent="0.25">
      <c r="A38" s="115">
        <f t="shared" si="0"/>
        <v>4.200000000000002</v>
      </c>
      <c r="B38" s="121">
        <v>4</v>
      </c>
      <c r="C38" s="108">
        <v>4</v>
      </c>
      <c r="D38" s="122">
        <v>4.0999999999999996</v>
      </c>
      <c r="E38" s="121">
        <v>4.5999999999999996</v>
      </c>
      <c r="F38" s="108">
        <v>4.5999999999999996</v>
      </c>
      <c r="G38" s="122">
        <v>4.7</v>
      </c>
    </row>
    <row r="39" spans="1:7" x14ac:dyDescent="0.25">
      <c r="A39" s="115">
        <f t="shared" si="0"/>
        <v>4.3000000000000016</v>
      </c>
      <c r="B39" s="121">
        <v>4</v>
      </c>
      <c r="C39" s="108">
        <v>4</v>
      </c>
      <c r="D39" s="122">
        <v>4.0999999999999996</v>
      </c>
      <c r="E39" s="121">
        <v>4.5999999999999996</v>
      </c>
      <c r="F39" s="108">
        <v>4.5999999999999996</v>
      </c>
      <c r="G39" s="122">
        <v>4.7</v>
      </c>
    </row>
    <row r="40" spans="1:7" x14ac:dyDescent="0.25">
      <c r="A40" s="115">
        <f t="shared" si="0"/>
        <v>4.4000000000000012</v>
      </c>
      <c r="B40" s="121">
        <v>4</v>
      </c>
      <c r="C40" s="108">
        <v>4.0999999999999996</v>
      </c>
      <c r="D40" s="122">
        <v>4.0999999999999996</v>
      </c>
      <c r="E40" s="121">
        <v>4.5999999999999996</v>
      </c>
      <c r="F40" s="108">
        <v>4.5999999999999996</v>
      </c>
      <c r="G40" s="122">
        <v>4.7</v>
      </c>
    </row>
    <row r="41" spans="1:7" x14ac:dyDescent="0.25">
      <c r="A41" s="115">
        <f t="shared" si="0"/>
        <v>4.5000000000000009</v>
      </c>
      <c r="B41" s="121">
        <v>4</v>
      </c>
      <c r="C41" s="108">
        <v>4.0999999999999996</v>
      </c>
      <c r="D41" s="122">
        <v>4.0999999999999996</v>
      </c>
      <c r="E41" s="121">
        <v>4.5999999999999996</v>
      </c>
      <c r="F41" s="108">
        <v>4.5999999999999996</v>
      </c>
      <c r="G41" s="122">
        <v>4.7</v>
      </c>
    </row>
    <row r="42" spans="1:7" x14ac:dyDescent="0.25">
      <c r="A42" s="115">
        <f t="shared" si="0"/>
        <v>4.6000000000000005</v>
      </c>
      <c r="B42" s="121">
        <v>4.0999999999999996</v>
      </c>
      <c r="C42" s="108">
        <v>4.0999999999999996</v>
      </c>
      <c r="D42" s="122">
        <v>4.0999999999999996</v>
      </c>
      <c r="E42" s="121">
        <v>4.5999999999999996</v>
      </c>
      <c r="F42" s="108">
        <v>4.5999999999999996</v>
      </c>
      <c r="G42" s="122">
        <v>4.7</v>
      </c>
    </row>
    <row r="43" spans="1:7" x14ac:dyDescent="0.25">
      <c r="A43" s="115">
        <f t="shared" si="0"/>
        <v>4.7</v>
      </c>
      <c r="B43" s="121">
        <v>4.0999999999999996</v>
      </c>
      <c r="C43" s="108">
        <v>4.0999999999999996</v>
      </c>
      <c r="D43" s="122">
        <v>4.0999999999999996</v>
      </c>
      <c r="E43" s="121">
        <v>4.5999999999999996</v>
      </c>
      <c r="F43" s="108">
        <v>4.5999999999999996</v>
      </c>
      <c r="G43" s="122">
        <v>4.7</v>
      </c>
    </row>
    <row r="44" spans="1:7" x14ac:dyDescent="0.25">
      <c r="A44" s="115">
        <f t="shared" si="0"/>
        <v>4.8</v>
      </c>
      <c r="B44" s="121">
        <v>4.0999999999999996</v>
      </c>
      <c r="C44" s="108">
        <v>4.0999999999999996</v>
      </c>
      <c r="D44" s="122">
        <v>4.0999999999999996</v>
      </c>
      <c r="E44" s="121">
        <v>4.5999999999999996</v>
      </c>
      <c r="F44" s="108">
        <v>4.5999999999999996</v>
      </c>
      <c r="G44" s="122">
        <v>4.7</v>
      </c>
    </row>
    <row r="45" spans="1:7" x14ac:dyDescent="0.25">
      <c r="A45" s="115">
        <f t="shared" si="0"/>
        <v>4.8999999999999995</v>
      </c>
      <c r="B45" s="121">
        <v>4.0999999999999996</v>
      </c>
      <c r="C45" s="108">
        <v>4.0999999999999996</v>
      </c>
      <c r="D45" s="122">
        <v>4.0999999999999996</v>
      </c>
      <c r="E45" s="121">
        <v>4.5999999999999996</v>
      </c>
      <c r="F45" s="108">
        <v>4.5999999999999996</v>
      </c>
      <c r="G45" s="122">
        <v>4.7</v>
      </c>
    </row>
    <row r="46" spans="1:7" x14ac:dyDescent="0.25">
      <c r="A46" s="115">
        <f t="shared" si="0"/>
        <v>4.9999999999999991</v>
      </c>
      <c r="B46" s="121">
        <v>4.0999999999999996</v>
      </c>
      <c r="C46" s="108">
        <v>4.0999999999999996</v>
      </c>
      <c r="D46" s="122">
        <v>4.0999999999999996</v>
      </c>
      <c r="E46" s="121">
        <v>4.5999999999999996</v>
      </c>
      <c r="F46" s="108">
        <v>4.5999999999999996</v>
      </c>
      <c r="G46" s="122">
        <v>4.7</v>
      </c>
    </row>
    <row r="47" spans="1:7" x14ac:dyDescent="0.25">
      <c r="A47" s="115">
        <f t="shared" si="0"/>
        <v>5.0999999999999988</v>
      </c>
      <c r="B47" s="121">
        <v>4.0999999999999996</v>
      </c>
      <c r="C47" s="108">
        <v>4.0999999999999996</v>
      </c>
      <c r="D47" s="122">
        <v>4.0999999999999996</v>
      </c>
      <c r="E47" s="121">
        <v>4.5999999999999996</v>
      </c>
      <c r="F47" s="108">
        <v>4.5999999999999996</v>
      </c>
      <c r="G47" s="122">
        <v>4.7</v>
      </c>
    </row>
    <row r="48" spans="1:7" x14ac:dyDescent="0.25">
      <c r="A48" s="115">
        <f t="shared" si="0"/>
        <v>5.1999999999999984</v>
      </c>
      <c r="B48" s="121">
        <v>4.0999999999999996</v>
      </c>
      <c r="C48" s="108">
        <v>4.0999999999999996</v>
      </c>
      <c r="D48" s="122">
        <v>4.0999999999999996</v>
      </c>
      <c r="E48" s="121">
        <v>4.5999999999999996</v>
      </c>
      <c r="F48" s="108">
        <v>4.5999999999999996</v>
      </c>
      <c r="G48" s="122">
        <v>4.7</v>
      </c>
    </row>
    <row r="49" spans="1:7" x14ac:dyDescent="0.25">
      <c r="A49" s="115">
        <f t="shared" si="0"/>
        <v>5.299999999999998</v>
      </c>
      <c r="B49" s="121">
        <v>4.0999999999999996</v>
      </c>
      <c r="C49" s="108">
        <v>4.0999999999999996</v>
      </c>
      <c r="D49" s="122">
        <v>4.0999999999999996</v>
      </c>
      <c r="E49" s="121">
        <v>4.5999999999999996</v>
      </c>
      <c r="F49" s="108">
        <v>4.7</v>
      </c>
      <c r="G49" s="122">
        <v>4.7</v>
      </c>
    </row>
    <row r="50" spans="1:7" x14ac:dyDescent="0.25">
      <c r="A50" s="115">
        <f t="shared" si="0"/>
        <v>5.3999999999999977</v>
      </c>
      <c r="B50" s="121">
        <v>4.0999999999999996</v>
      </c>
      <c r="C50" s="108">
        <v>4.0999999999999996</v>
      </c>
      <c r="D50" s="122">
        <v>4.0999999999999996</v>
      </c>
      <c r="E50" s="121">
        <v>4.5999999999999996</v>
      </c>
      <c r="F50" s="108">
        <v>4.7</v>
      </c>
      <c r="G50" s="122">
        <v>4.7</v>
      </c>
    </row>
    <row r="51" spans="1:7" x14ac:dyDescent="0.25">
      <c r="A51" s="115">
        <f t="shared" si="0"/>
        <v>5.4999999999999973</v>
      </c>
      <c r="B51" s="121">
        <v>4.0999999999999996</v>
      </c>
      <c r="C51" s="108">
        <v>4.0999999999999996</v>
      </c>
      <c r="D51" s="122">
        <v>4.2</v>
      </c>
      <c r="E51" s="121">
        <v>4.5999999999999996</v>
      </c>
      <c r="F51" s="108">
        <v>4.7</v>
      </c>
      <c r="G51" s="122">
        <v>4.8</v>
      </c>
    </row>
    <row r="52" spans="1:7" x14ac:dyDescent="0.25">
      <c r="A52" s="115">
        <f t="shared" si="0"/>
        <v>5.599999999999997</v>
      </c>
      <c r="B52" s="121">
        <v>4.0999999999999996</v>
      </c>
      <c r="C52" s="108">
        <v>4.0999999999999996</v>
      </c>
      <c r="D52" s="122">
        <v>4.2</v>
      </c>
      <c r="E52" s="121">
        <v>4.5999999999999996</v>
      </c>
      <c r="F52" s="108">
        <v>4.7</v>
      </c>
      <c r="G52" s="122">
        <v>4.8</v>
      </c>
    </row>
    <row r="53" spans="1:7" x14ac:dyDescent="0.25">
      <c r="A53" s="115">
        <f t="shared" si="0"/>
        <v>5.6999999999999966</v>
      </c>
      <c r="B53" s="121">
        <v>4.0999999999999996</v>
      </c>
      <c r="C53" s="108">
        <v>4.0999999999999996</v>
      </c>
      <c r="D53" s="122">
        <v>4.2</v>
      </c>
      <c r="E53" s="121">
        <v>4.5999999999999996</v>
      </c>
      <c r="F53" s="108">
        <v>4.7</v>
      </c>
      <c r="G53" s="122">
        <v>4.8</v>
      </c>
    </row>
    <row r="54" spans="1:7" x14ac:dyDescent="0.25">
      <c r="A54" s="115">
        <f t="shared" si="0"/>
        <v>5.7999999999999963</v>
      </c>
      <c r="B54" s="121">
        <v>4.0999999999999996</v>
      </c>
      <c r="C54" s="108">
        <v>4.0999999999999996</v>
      </c>
      <c r="D54" s="122">
        <v>4.2</v>
      </c>
      <c r="E54" s="121">
        <v>4.5999999999999996</v>
      </c>
      <c r="F54" s="108">
        <v>4.7</v>
      </c>
      <c r="G54" s="122">
        <v>4.8</v>
      </c>
    </row>
    <row r="55" spans="1:7" x14ac:dyDescent="0.25">
      <c r="A55" s="115">
        <f t="shared" si="0"/>
        <v>5.8999999999999959</v>
      </c>
      <c r="B55" s="121">
        <v>4.0999999999999996</v>
      </c>
      <c r="C55" s="108">
        <v>4.0999999999999996</v>
      </c>
      <c r="D55" s="122">
        <v>4.2</v>
      </c>
      <c r="E55" s="121">
        <v>4.5999999999999996</v>
      </c>
      <c r="F55" s="108">
        <v>4.7</v>
      </c>
      <c r="G55" s="122">
        <v>4.8</v>
      </c>
    </row>
    <row r="56" spans="1:7" x14ac:dyDescent="0.25">
      <c r="A56" s="115">
        <f t="shared" si="0"/>
        <v>5.9999999999999956</v>
      </c>
      <c r="B56" s="121">
        <v>4.0999999999999996</v>
      </c>
      <c r="C56" s="108">
        <v>4.0999999999999996</v>
      </c>
      <c r="D56" s="122">
        <v>4.2</v>
      </c>
      <c r="E56" s="121">
        <v>4.5999999999999996</v>
      </c>
      <c r="F56" s="108">
        <v>4.7</v>
      </c>
      <c r="G56" s="122">
        <v>4.8</v>
      </c>
    </row>
    <row r="57" spans="1:7" x14ac:dyDescent="0.25">
      <c r="A57" s="115">
        <f t="shared" si="0"/>
        <v>6.0999999999999952</v>
      </c>
      <c r="B57" s="121">
        <v>4.0999999999999996</v>
      </c>
      <c r="C57" s="108">
        <v>4.0999999999999996</v>
      </c>
      <c r="D57" s="122">
        <v>4.2</v>
      </c>
      <c r="E57" s="121">
        <v>4.7</v>
      </c>
      <c r="F57" s="108">
        <v>4.7</v>
      </c>
      <c r="G57" s="122">
        <v>4.8</v>
      </c>
    </row>
    <row r="58" spans="1:7" x14ac:dyDescent="0.25">
      <c r="A58" s="115">
        <f t="shared" si="0"/>
        <v>6.1999999999999948</v>
      </c>
      <c r="B58" s="121">
        <v>4.0999999999999996</v>
      </c>
      <c r="C58" s="108">
        <v>4.0999999999999996</v>
      </c>
      <c r="D58" s="122">
        <v>4.2</v>
      </c>
      <c r="E58" s="121">
        <v>4.7</v>
      </c>
      <c r="F58" s="108">
        <v>4.7</v>
      </c>
      <c r="G58" s="122">
        <v>4.8</v>
      </c>
    </row>
    <row r="59" spans="1:7" x14ac:dyDescent="0.25">
      <c r="A59" s="115">
        <f t="shared" si="0"/>
        <v>6.2999999999999945</v>
      </c>
      <c r="B59" s="121">
        <v>4.0999999999999996</v>
      </c>
      <c r="C59" s="108">
        <v>4.0999999999999996</v>
      </c>
      <c r="D59" s="122">
        <v>4.2</v>
      </c>
      <c r="E59" s="121">
        <v>4.7</v>
      </c>
      <c r="F59" s="108">
        <v>4.7</v>
      </c>
      <c r="G59" s="122">
        <v>4.8</v>
      </c>
    </row>
    <row r="60" spans="1:7" x14ac:dyDescent="0.25">
      <c r="A60" s="115">
        <f t="shared" si="0"/>
        <v>6.3999999999999941</v>
      </c>
      <c r="B60" s="121">
        <v>4.0999999999999996</v>
      </c>
      <c r="C60" s="108">
        <v>4.0999999999999996</v>
      </c>
      <c r="D60" s="122">
        <v>4.2</v>
      </c>
      <c r="E60" s="121">
        <v>4.7</v>
      </c>
      <c r="F60" s="108">
        <v>4.7</v>
      </c>
      <c r="G60" s="122">
        <v>4.8</v>
      </c>
    </row>
    <row r="61" spans="1:7" x14ac:dyDescent="0.25">
      <c r="A61" s="115">
        <f t="shared" si="0"/>
        <v>6.4999999999999938</v>
      </c>
      <c r="B61" s="121">
        <v>4.0999999999999996</v>
      </c>
      <c r="C61" s="108">
        <v>4.0999999999999996</v>
      </c>
      <c r="D61" s="122">
        <v>4.2</v>
      </c>
      <c r="E61" s="121">
        <v>4.7</v>
      </c>
      <c r="F61" s="108">
        <v>4.7</v>
      </c>
      <c r="G61" s="122">
        <v>4.8</v>
      </c>
    </row>
    <row r="62" spans="1:7" x14ac:dyDescent="0.25">
      <c r="A62" s="115">
        <f t="shared" si="0"/>
        <v>6.5999999999999934</v>
      </c>
      <c r="B62" s="121">
        <v>4.0999999999999996</v>
      </c>
      <c r="C62" s="108">
        <v>4.0999999999999996</v>
      </c>
      <c r="D62" s="122">
        <v>4.2</v>
      </c>
      <c r="E62" s="121">
        <v>4.7</v>
      </c>
      <c r="F62" s="108">
        <v>4.7</v>
      </c>
      <c r="G62" s="122">
        <v>4.9000000000000004</v>
      </c>
    </row>
    <row r="63" spans="1:7" x14ac:dyDescent="0.25">
      <c r="A63" s="115">
        <f t="shared" si="0"/>
        <v>6.6999999999999931</v>
      </c>
      <c r="B63" s="121">
        <v>4.0999999999999996</v>
      </c>
      <c r="C63" s="108">
        <v>4.0999999999999996</v>
      </c>
      <c r="D63" s="122">
        <v>4.2</v>
      </c>
      <c r="E63" s="121">
        <v>4.7</v>
      </c>
      <c r="F63" s="108">
        <v>4.7</v>
      </c>
      <c r="G63" s="122">
        <v>4.9000000000000004</v>
      </c>
    </row>
    <row r="64" spans="1:7" x14ac:dyDescent="0.25">
      <c r="A64" s="115">
        <f t="shared" si="0"/>
        <v>6.7999999999999927</v>
      </c>
      <c r="B64" s="121">
        <v>4.0999999999999996</v>
      </c>
      <c r="C64" s="108">
        <v>4.0999999999999996</v>
      </c>
      <c r="D64" s="122">
        <v>4.2</v>
      </c>
      <c r="E64" s="121">
        <v>4.7</v>
      </c>
      <c r="F64" s="108">
        <v>4.7</v>
      </c>
      <c r="G64" s="122">
        <v>4.9000000000000004</v>
      </c>
    </row>
    <row r="65" spans="1:7" x14ac:dyDescent="0.25">
      <c r="A65" s="115">
        <f t="shared" si="0"/>
        <v>6.8999999999999924</v>
      </c>
      <c r="B65" s="121">
        <v>4.0999999999999996</v>
      </c>
      <c r="C65" s="108">
        <v>4.0999999999999996</v>
      </c>
      <c r="D65" s="122">
        <v>4.3</v>
      </c>
      <c r="E65" s="121">
        <v>4.7</v>
      </c>
      <c r="F65" s="108">
        <v>4.7</v>
      </c>
      <c r="G65" s="122">
        <v>4.9000000000000004</v>
      </c>
    </row>
    <row r="66" spans="1:7" x14ac:dyDescent="0.25">
      <c r="A66" s="115">
        <f t="shared" si="0"/>
        <v>6.999999999999992</v>
      </c>
      <c r="B66" s="121">
        <v>4.0999999999999996</v>
      </c>
      <c r="C66" s="108">
        <v>4.2</v>
      </c>
      <c r="D66" s="122">
        <v>4.3</v>
      </c>
      <c r="E66" s="121">
        <v>4.7</v>
      </c>
      <c r="F66" s="108">
        <v>4.8</v>
      </c>
      <c r="G66" s="122">
        <v>4.9000000000000004</v>
      </c>
    </row>
    <row r="67" spans="1:7" x14ac:dyDescent="0.25">
      <c r="A67" s="115">
        <f t="shared" si="0"/>
        <v>7.0999999999999917</v>
      </c>
      <c r="B67" s="121">
        <v>4.0999999999999996</v>
      </c>
      <c r="C67" s="108">
        <v>4.2</v>
      </c>
      <c r="D67" s="122">
        <v>4.3</v>
      </c>
      <c r="E67" s="121">
        <v>4.7</v>
      </c>
      <c r="F67" s="108">
        <v>4.8</v>
      </c>
      <c r="G67" s="122">
        <v>4.9000000000000004</v>
      </c>
    </row>
    <row r="68" spans="1:7" x14ac:dyDescent="0.25">
      <c r="A68" s="115">
        <f t="shared" si="0"/>
        <v>7.1999999999999913</v>
      </c>
      <c r="B68" s="121">
        <v>4.0999999999999996</v>
      </c>
      <c r="C68" s="108">
        <v>4.2</v>
      </c>
      <c r="D68" s="122">
        <v>4.3</v>
      </c>
      <c r="E68" s="121">
        <v>4.7</v>
      </c>
      <c r="F68" s="108">
        <v>4.8</v>
      </c>
      <c r="G68" s="122">
        <v>4.9000000000000004</v>
      </c>
    </row>
    <row r="69" spans="1:7" x14ac:dyDescent="0.25">
      <c r="A69" s="115">
        <f t="shared" si="0"/>
        <v>7.2999999999999909</v>
      </c>
      <c r="B69" s="121">
        <v>4.0999999999999996</v>
      </c>
      <c r="C69" s="108">
        <v>4.2</v>
      </c>
      <c r="D69" s="122">
        <v>4.3</v>
      </c>
      <c r="E69" s="121">
        <v>4.7</v>
      </c>
      <c r="F69" s="108">
        <v>4.8</v>
      </c>
      <c r="G69" s="122">
        <v>4.9000000000000004</v>
      </c>
    </row>
    <row r="70" spans="1:7" x14ac:dyDescent="0.25">
      <c r="A70" s="115">
        <f t="shared" si="0"/>
        <v>7.3999999999999906</v>
      </c>
      <c r="B70" s="121">
        <v>4.0999999999999996</v>
      </c>
      <c r="C70" s="108">
        <v>4.2</v>
      </c>
      <c r="D70" s="122">
        <v>4.3</v>
      </c>
      <c r="E70" s="121">
        <v>4.7</v>
      </c>
      <c r="F70" s="108">
        <v>4.8</v>
      </c>
      <c r="G70" s="122">
        <v>4.9000000000000004</v>
      </c>
    </row>
    <row r="71" spans="1:7" x14ac:dyDescent="0.25">
      <c r="A71" s="115">
        <f t="shared" si="0"/>
        <v>7.4999999999999902</v>
      </c>
      <c r="B71" s="121">
        <v>4.0999999999999996</v>
      </c>
      <c r="C71" s="108">
        <v>4.2</v>
      </c>
      <c r="D71" s="122">
        <v>4.3</v>
      </c>
      <c r="E71" s="121">
        <v>4.7</v>
      </c>
      <c r="F71" s="108">
        <v>4.8</v>
      </c>
      <c r="G71" s="122">
        <v>5</v>
      </c>
    </row>
    <row r="72" spans="1:7" x14ac:dyDescent="0.25">
      <c r="A72" s="115">
        <f t="shared" si="0"/>
        <v>7.5999999999999899</v>
      </c>
      <c r="B72" s="121">
        <v>4.0999999999999996</v>
      </c>
      <c r="C72" s="108">
        <v>4.2</v>
      </c>
      <c r="D72" s="122">
        <v>4.3</v>
      </c>
      <c r="E72" s="121">
        <v>4.7</v>
      </c>
      <c r="F72" s="108">
        <v>4.8</v>
      </c>
      <c r="G72" s="122">
        <v>5</v>
      </c>
    </row>
    <row r="73" spans="1:7" x14ac:dyDescent="0.25">
      <c r="A73" s="115">
        <f t="shared" ref="A73:A136" si="1">A72+0.1</f>
        <v>7.6999999999999895</v>
      </c>
      <c r="B73" s="121">
        <v>4.0999999999999996</v>
      </c>
      <c r="C73" s="108">
        <v>4.2</v>
      </c>
      <c r="D73" s="122">
        <v>4.3</v>
      </c>
      <c r="E73" s="121">
        <v>4.7</v>
      </c>
      <c r="F73" s="108">
        <v>4.8</v>
      </c>
      <c r="G73" s="122">
        <v>5</v>
      </c>
    </row>
    <row r="74" spans="1:7" x14ac:dyDescent="0.25">
      <c r="A74" s="115">
        <f t="shared" si="1"/>
        <v>7.7999999999999892</v>
      </c>
      <c r="B74" s="121">
        <v>4.0999999999999996</v>
      </c>
      <c r="C74" s="108">
        <v>4.2</v>
      </c>
      <c r="D74" s="122">
        <v>4.3</v>
      </c>
      <c r="E74" s="121">
        <v>4.7</v>
      </c>
      <c r="F74" s="108">
        <v>4.8</v>
      </c>
      <c r="G74" s="122">
        <v>5</v>
      </c>
    </row>
    <row r="75" spans="1:7" x14ac:dyDescent="0.25">
      <c r="A75" s="115">
        <f t="shared" si="1"/>
        <v>7.8999999999999888</v>
      </c>
      <c r="B75" s="121">
        <v>4.0999999999999996</v>
      </c>
      <c r="C75" s="108">
        <v>4.2</v>
      </c>
      <c r="D75" s="122">
        <v>4.3</v>
      </c>
      <c r="E75" s="121">
        <v>4.7</v>
      </c>
      <c r="F75" s="108">
        <v>4.8</v>
      </c>
      <c r="G75" s="122">
        <v>5</v>
      </c>
    </row>
    <row r="76" spans="1:7" x14ac:dyDescent="0.25">
      <c r="A76" s="115">
        <f t="shared" si="1"/>
        <v>7.9999999999999885</v>
      </c>
      <c r="B76" s="121">
        <v>4.0999999999999996</v>
      </c>
      <c r="C76" s="108">
        <v>4.2</v>
      </c>
      <c r="D76" s="122">
        <v>4.3</v>
      </c>
      <c r="E76" s="121">
        <v>4.7</v>
      </c>
      <c r="F76" s="108">
        <v>4.8</v>
      </c>
      <c r="G76" s="122">
        <v>5</v>
      </c>
    </row>
    <row r="77" spans="1:7" x14ac:dyDescent="0.25">
      <c r="A77" s="115">
        <f t="shared" si="1"/>
        <v>8.099999999999989</v>
      </c>
      <c r="B77" s="121">
        <v>4.0999999999999996</v>
      </c>
      <c r="C77" s="108">
        <v>4.2</v>
      </c>
      <c r="D77" s="122">
        <v>4.4000000000000004</v>
      </c>
      <c r="E77" s="121">
        <v>4.7</v>
      </c>
      <c r="F77" s="108">
        <v>4.8</v>
      </c>
      <c r="G77" s="122">
        <v>5</v>
      </c>
    </row>
    <row r="78" spans="1:7" x14ac:dyDescent="0.25">
      <c r="A78" s="115">
        <f t="shared" si="1"/>
        <v>8.1999999999999886</v>
      </c>
      <c r="B78" s="121">
        <v>4.0999999999999996</v>
      </c>
      <c r="C78" s="108">
        <v>4.2</v>
      </c>
      <c r="D78" s="122">
        <v>4.4000000000000004</v>
      </c>
      <c r="E78" s="121">
        <v>4.7</v>
      </c>
      <c r="F78" s="108">
        <v>4.8</v>
      </c>
      <c r="G78" s="122">
        <v>5.0999999999999996</v>
      </c>
    </row>
    <row r="79" spans="1:7" x14ac:dyDescent="0.25">
      <c r="A79" s="115">
        <f t="shared" si="1"/>
        <v>8.2999999999999883</v>
      </c>
      <c r="B79" s="121">
        <v>4.0999999999999996</v>
      </c>
      <c r="C79" s="108">
        <v>4.2</v>
      </c>
      <c r="D79" s="122">
        <v>4.4000000000000004</v>
      </c>
      <c r="E79" s="121">
        <v>4.7</v>
      </c>
      <c r="F79" s="108">
        <v>4.9000000000000004</v>
      </c>
      <c r="G79" s="122">
        <v>5.0999999999999996</v>
      </c>
    </row>
    <row r="80" spans="1:7" x14ac:dyDescent="0.25">
      <c r="A80" s="115">
        <f t="shared" si="1"/>
        <v>8.3999999999999879</v>
      </c>
      <c r="B80" s="121">
        <v>4.0999999999999996</v>
      </c>
      <c r="C80" s="108">
        <v>4.2</v>
      </c>
      <c r="D80" s="122">
        <v>4.4000000000000004</v>
      </c>
      <c r="E80" s="121">
        <v>4.7</v>
      </c>
      <c r="F80" s="108">
        <v>4.9000000000000004</v>
      </c>
      <c r="G80" s="122">
        <v>5.0999999999999996</v>
      </c>
    </row>
    <row r="81" spans="1:7" x14ac:dyDescent="0.25">
      <c r="A81" s="115">
        <f t="shared" si="1"/>
        <v>8.4999999999999876</v>
      </c>
      <c r="B81" s="121">
        <v>4.0999999999999996</v>
      </c>
      <c r="C81" s="108">
        <v>4.2</v>
      </c>
      <c r="D81" s="122">
        <v>4.4000000000000004</v>
      </c>
      <c r="E81" s="121">
        <v>4.7</v>
      </c>
      <c r="F81" s="108">
        <v>4.9000000000000004</v>
      </c>
      <c r="G81" s="122">
        <v>5.0999999999999996</v>
      </c>
    </row>
    <row r="82" spans="1:7" x14ac:dyDescent="0.25">
      <c r="A82" s="115">
        <f t="shared" si="1"/>
        <v>8.5999999999999872</v>
      </c>
      <c r="B82" s="121">
        <v>4.2</v>
      </c>
      <c r="C82" s="108">
        <v>4.2</v>
      </c>
      <c r="D82" s="122">
        <v>4.4000000000000004</v>
      </c>
      <c r="E82" s="121">
        <v>4.8</v>
      </c>
      <c r="F82" s="108">
        <v>4.9000000000000004</v>
      </c>
      <c r="G82" s="122">
        <v>5.0999999999999996</v>
      </c>
    </row>
    <row r="83" spans="1:7" x14ac:dyDescent="0.25">
      <c r="A83" s="115">
        <f t="shared" si="1"/>
        <v>8.6999999999999869</v>
      </c>
      <c r="B83" s="121">
        <v>4.2</v>
      </c>
      <c r="C83" s="108">
        <v>4.2</v>
      </c>
      <c r="D83" s="122">
        <v>4.4000000000000004</v>
      </c>
      <c r="E83" s="121">
        <v>4.8</v>
      </c>
      <c r="F83" s="108">
        <v>4.9000000000000004</v>
      </c>
      <c r="G83" s="122">
        <v>5.0999999999999996</v>
      </c>
    </row>
    <row r="84" spans="1:7" x14ac:dyDescent="0.25">
      <c r="A84" s="115">
        <f t="shared" si="1"/>
        <v>8.7999999999999865</v>
      </c>
      <c r="B84" s="121">
        <v>4.2</v>
      </c>
      <c r="C84" s="108">
        <v>4.3</v>
      </c>
      <c r="D84" s="122">
        <v>4.4000000000000004</v>
      </c>
      <c r="E84" s="121">
        <v>4.8</v>
      </c>
      <c r="F84" s="108">
        <v>4.9000000000000004</v>
      </c>
      <c r="G84" s="122">
        <v>5.0999999999999996</v>
      </c>
    </row>
    <row r="85" spans="1:7" x14ac:dyDescent="0.25">
      <c r="A85" s="115">
        <f t="shared" si="1"/>
        <v>8.8999999999999861</v>
      </c>
      <c r="B85" s="121">
        <v>4.2</v>
      </c>
      <c r="C85" s="108">
        <v>4.3</v>
      </c>
      <c r="D85" s="122">
        <v>4.4000000000000004</v>
      </c>
      <c r="E85" s="121">
        <v>4.8</v>
      </c>
      <c r="F85" s="108">
        <v>4.9000000000000004</v>
      </c>
      <c r="G85" s="122">
        <v>5.2</v>
      </c>
    </row>
    <row r="86" spans="1:7" x14ac:dyDescent="0.25">
      <c r="A86" s="115">
        <f t="shared" si="1"/>
        <v>8.9999999999999858</v>
      </c>
      <c r="B86" s="121">
        <v>4.2</v>
      </c>
      <c r="C86" s="108">
        <v>4.3</v>
      </c>
      <c r="D86" s="122">
        <v>4.4000000000000004</v>
      </c>
      <c r="E86" s="121">
        <v>4.8</v>
      </c>
      <c r="F86" s="108">
        <v>4.9000000000000004</v>
      </c>
      <c r="G86" s="122">
        <v>5.2</v>
      </c>
    </row>
    <row r="87" spans="1:7" x14ac:dyDescent="0.25">
      <c r="A87" s="115">
        <f t="shared" si="1"/>
        <v>9.0999999999999854</v>
      </c>
      <c r="B87" s="121">
        <v>4.2</v>
      </c>
      <c r="C87" s="108">
        <v>4.3</v>
      </c>
      <c r="D87" s="122">
        <v>4.5</v>
      </c>
      <c r="E87" s="121">
        <v>4.8</v>
      </c>
      <c r="F87" s="108">
        <v>4.9000000000000004</v>
      </c>
      <c r="G87" s="122">
        <v>5.2</v>
      </c>
    </row>
    <row r="88" spans="1:7" x14ac:dyDescent="0.25">
      <c r="A88" s="115">
        <f t="shared" si="1"/>
        <v>9.1999999999999851</v>
      </c>
      <c r="B88" s="121">
        <v>4.2</v>
      </c>
      <c r="C88" s="108">
        <v>4.3</v>
      </c>
      <c r="D88" s="122">
        <v>4.5</v>
      </c>
      <c r="E88" s="121">
        <v>4.8</v>
      </c>
      <c r="F88" s="108">
        <v>4.9000000000000004</v>
      </c>
      <c r="G88" s="122">
        <v>5.2</v>
      </c>
    </row>
    <row r="89" spans="1:7" x14ac:dyDescent="0.25">
      <c r="A89" s="115">
        <f t="shared" si="1"/>
        <v>9.2999999999999847</v>
      </c>
      <c r="B89" s="121">
        <v>4.2</v>
      </c>
      <c r="C89" s="108">
        <v>4.3</v>
      </c>
      <c r="D89" s="122">
        <v>4.5</v>
      </c>
      <c r="E89" s="121">
        <v>4.8</v>
      </c>
      <c r="F89" s="108">
        <v>4.9000000000000004</v>
      </c>
      <c r="G89" s="122">
        <v>5.2</v>
      </c>
    </row>
    <row r="90" spans="1:7" x14ac:dyDescent="0.25">
      <c r="A90" s="115">
        <f t="shared" si="1"/>
        <v>9.3999999999999844</v>
      </c>
      <c r="B90" s="121">
        <v>4.2</v>
      </c>
      <c r="C90" s="108">
        <v>4.3</v>
      </c>
      <c r="D90" s="122">
        <v>4.5</v>
      </c>
      <c r="E90" s="121">
        <v>4.8</v>
      </c>
      <c r="F90" s="108">
        <v>5</v>
      </c>
      <c r="G90" s="122">
        <v>5.2</v>
      </c>
    </row>
    <row r="91" spans="1:7" x14ac:dyDescent="0.25">
      <c r="A91" s="115">
        <f t="shared" si="1"/>
        <v>9.499999999999984</v>
      </c>
      <c r="B91" s="121">
        <v>4.2</v>
      </c>
      <c r="C91" s="108">
        <v>4.3</v>
      </c>
      <c r="D91" s="122">
        <v>4.5</v>
      </c>
      <c r="E91" s="121">
        <v>4.8</v>
      </c>
      <c r="F91" s="108">
        <v>5</v>
      </c>
      <c r="G91" s="122">
        <v>5.3</v>
      </c>
    </row>
    <row r="92" spans="1:7" x14ac:dyDescent="0.25">
      <c r="A92" s="115">
        <f t="shared" si="1"/>
        <v>9.5999999999999837</v>
      </c>
      <c r="B92" s="121">
        <v>4.2</v>
      </c>
      <c r="C92" s="108">
        <v>4.3</v>
      </c>
      <c r="D92" s="122">
        <v>4.5</v>
      </c>
      <c r="E92" s="121">
        <v>4.8</v>
      </c>
      <c r="F92" s="108">
        <v>5</v>
      </c>
      <c r="G92" s="122">
        <v>5.3</v>
      </c>
    </row>
    <row r="93" spans="1:7" x14ac:dyDescent="0.25">
      <c r="A93" s="115">
        <f t="shared" si="1"/>
        <v>9.6999999999999833</v>
      </c>
      <c r="B93" s="121">
        <v>4.2</v>
      </c>
      <c r="C93" s="108">
        <v>4.3</v>
      </c>
      <c r="D93" s="122">
        <v>4.5</v>
      </c>
      <c r="E93" s="121">
        <v>4.8</v>
      </c>
      <c r="F93" s="108">
        <v>5</v>
      </c>
      <c r="G93" s="122">
        <v>5.3</v>
      </c>
    </row>
    <row r="94" spans="1:7" x14ac:dyDescent="0.25">
      <c r="A94" s="115">
        <f t="shared" si="1"/>
        <v>9.7999999999999829</v>
      </c>
      <c r="B94" s="121">
        <v>4.2</v>
      </c>
      <c r="C94" s="108">
        <v>4.3</v>
      </c>
      <c r="D94" s="122">
        <v>4.5</v>
      </c>
      <c r="E94" s="121">
        <v>4.8</v>
      </c>
      <c r="F94" s="108">
        <v>5</v>
      </c>
      <c r="G94" s="122">
        <v>5.3</v>
      </c>
    </row>
    <row r="95" spans="1:7" x14ac:dyDescent="0.25">
      <c r="A95" s="115">
        <f t="shared" si="1"/>
        <v>9.8999999999999826</v>
      </c>
      <c r="B95" s="121">
        <v>4.2</v>
      </c>
      <c r="C95" s="108">
        <v>4.3</v>
      </c>
      <c r="D95" s="122">
        <v>4.5999999999999996</v>
      </c>
      <c r="E95" s="121">
        <v>4.8</v>
      </c>
      <c r="F95" s="108">
        <v>5</v>
      </c>
      <c r="G95" s="122">
        <v>5.3</v>
      </c>
    </row>
    <row r="96" spans="1:7" x14ac:dyDescent="0.25">
      <c r="A96" s="115">
        <f t="shared" si="1"/>
        <v>9.9999999999999822</v>
      </c>
      <c r="B96" s="121">
        <v>4.2</v>
      </c>
      <c r="C96" s="108">
        <v>4.3</v>
      </c>
      <c r="D96" s="122">
        <v>4.5999999999999996</v>
      </c>
      <c r="E96" s="121">
        <v>4.8</v>
      </c>
      <c r="F96" s="108">
        <v>5</v>
      </c>
      <c r="G96" s="122">
        <v>5.3</v>
      </c>
    </row>
    <row r="97" spans="1:7" x14ac:dyDescent="0.25">
      <c r="A97" s="115">
        <f t="shared" si="1"/>
        <v>10.099999999999982</v>
      </c>
      <c r="B97" s="121">
        <v>4.2</v>
      </c>
      <c r="C97" s="108">
        <v>4.4000000000000004</v>
      </c>
      <c r="D97" s="122">
        <v>4.5999999999999996</v>
      </c>
      <c r="E97" s="121">
        <v>4.8</v>
      </c>
      <c r="F97" s="108">
        <v>5</v>
      </c>
      <c r="G97" s="122">
        <v>5.4</v>
      </c>
    </row>
    <row r="98" spans="1:7" x14ac:dyDescent="0.25">
      <c r="A98" s="115">
        <f t="shared" si="1"/>
        <v>10.199999999999982</v>
      </c>
      <c r="B98" s="121">
        <v>4.2</v>
      </c>
      <c r="C98" s="108">
        <v>4.4000000000000004</v>
      </c>
      <c r="D98" s="122">
        <v>4.5999999999999996</v>
      </c>
      <c r="E98" s="121">
        <v>4.8</v>
      </c>
      <c r="F98" s="108">
        <v>5</v>
      </c>
      <c r="G98" s="122">
        <v>5.4</v>
      </c>
    </row>
    <row r="99" spans="1:7" x14ac:dyDescent="0.25">
      <c r="A99" s="115">
        <f t="shared" si="1"/>
        <v>10.299999999999981</v>
      </c>
      <c r="B99" s="121">
        <v>4.2</v>
      </c>
      <c r="C99" s="108">
        <v>4.4000000000000004</v>
      </c>
      <c r="D99" s="122">
        <v>4.5999999999999996</v>
      </c>
      <c r="E99" s="121">
        <v>4.8</v>
      </c>
      <c r="F99" s="108">
        <v>5.0999999999999996</v>
      </c>
      <c r="G99" s="122">
        <v>5.4</v>
      </c>
    </row>
    <row r="100" spans="1:7" x14ac:dyDescent="0.25">
      <c r="A100" s="115">
        <f t="shared" si="1"/>
        <v>10.399999999999981</v>
      </c>
      <c r="B100" s="121">
        <v>4.2</v>
      </c>
      <c r="C100" s="108">
        <v>4.4000000000000004</v>
      </c>
      <c r="D100" s="122">
        <v>4.5999999999999996</v>
      </c>
      <c r="E100" s="121">
        <v>4.8</v>
      </c>
      <c r="F100" s="108">
        <v>5.0999999999999996</v>
      </c>
      <c r="G100" s="122">
        <v>5.4</v>
      </c>
    </row>
    <row r="101" spans="1:7" x14ac:dyDescent="0.25">
      <c r="A101" s="115">
        <f t="shared" si="1"/>
        <v>10.49999999999998</v>
      </c>
      <c r="B101" s="121">
        <v>4.2</v>
      </c>
      <c r="C101" s="108">
        <v>4.4000000000000004</v>
      </c>
      <c r="D101" s="122">
        <v>4.5999999999999996</v>
      </c>
      <c r="E101" s="121">
        <v>4.9000000000000004</v>
      </c>
      <c r="F101" s="108">
        <v>5.0999999999999996</v>
      </c>
      <c r="G101" s="122">
        <v>5.4</v>
      </c>
    </row>
    <row r="102" spans="1:7" x14ac:dyDescent="0.25">
      <c r="A102" s="115">
        <f t="shared" si="1"/>
        <v>10.59999999999998</v>
      </c>
      <c r="B102" s="121">
        <v>4.2</v>
      </c>
      <c r="C102" s="108">
        <v>4.4000000000000004</v>
      </c>
      <c r="D102" s="122">
        <v>4.7</v>
      </c>
      <c r="E102" s="121">
        <v>4.9000000000000004</v>
      </c>
      <c r="F102" s="108">
        <v>5.0999999999999996</v>
      </c>
      <c r="G102" s="122">
        <v>5.5</v>
      </c>
    </row>
    <row r="103" spans="1:7" x14ac:dyDescent="0.25">
      <c r="A103" s="115">
        <f t="shared" si="1"/>
        <v>10.69999999999998</v>
      </c>
      <c r="B103" s="121">
        <v>4.2</v>
      </c>
      <c r="C103" s="108">
        <v>4.4000000000000004</v>
      </c>
      <c r="D103" s="122">
        <v>4.7</v>
      </c>
      <c r="E103" s="121">
        <v>4.9000000000000004</v>
      </c>
      <c r="F103" s="108">
        <v>5.0999999999999996</v>
      </c>
      <c r="G103" s="122">
        <v>5.5</v>
      </c>
    </row>
    <row r="104" spans="1:7" x14ac:dyDescent="0.25">
      <c r="A104" s="115">
        <f t="shared" si="1"/>
        <v>10.799999999999979</v>
      </c>
      <c r="B104" s="121">
        <v>4.2</v>
      </c>
      <c r="C104" s="108">
        <v>4.4000000000000004</v>
      </c>
      <c r="D104" s="122">
        <v>4.7</v>
      </c>
      <c r="E104" s="121">
        <v>4.9000000000000004</v>
      </c>
      <c r="F104" s="108">
        <v>5.0999999999999996</v>
      </c>
      <c r="G104" s="122">
        <v>5.5</v>
      </c>
    </row>
    <row r="105" spans="1:7" x14ac:dyDescent="0.25">
      <c r="A105" s="115">
        <f t="shared" si="1"/>
        <v>10.899999999999979</v>
      </c>
      <c r="B105" s="121">
        <v>4.2</v>
      </c>
      <c r="C105" s="108">
        <v>4.4000000000000004</v>
      </c>
      <c r="D105" s="122">
        <v>4.7</v>
      </c>
      <c r="E105" s="121">
        <v>4.9000000000000004</v>
      </c>
      <c r="F105" s="108">
        <v>5.0999999999999996</v>
      </c>
      <c r="G105" s="122">
        <v>5.5</v>
      </c>
    </row>
    <row r="106" spans="1:7" x14ac:dyDescent="0.25">
      <c r="A106" s="115">
        <f t="shared" si="1"/>
        <v>10.999999999999979</v>
      </c>
      <c r="B106" s="121">
        <v>4.2</v>
      </c>
      <c r="C106" s="108">
        <v>4.4000000000000004</v>
      </c>
      <c r="D106" s="122">
        <v>4.7</v>
      </c>
      <c r="E106" s="121">
        <v>4.9000000000000004</v>
      </c>
      <c r="F106" s="108">
        <v>5.0999999999999996</v>
      </c>
      <c r="G106" s="122">
        <v>5.6</v>
      </c>
    </row>
    <row r="107" spans="1:7" x14ac:dyDescent="0.25">
      <c r="A107" s="115">
        <f t="shared" si="1"/>
        <v>11.099999999999978</v>
      </c>
      <c r="B107" s="121">
        <v>4.3</v>
      </c>
      <c r="C107" s="108">
        <v>4.4000000000000004</v>
      </c>
      <c r="D107" s="122">
        <v>4.7</v>
      </c>
      <c r="E107" s="121">
        <v>4.9000000000000004</v>
      </c>
      <c r="F107" s="108">
        <v>5.2</v>
      </c>
      <c r="G107" s="122">
        <v>5.6</v>
      </c>
    </row>
    <row r="108" spans="1:7" x14ac:dyDescent="0.25">
      <c r="A108" s="115">
        <f t="shared" si="1"/>
        <v>11.199999999999978</v>
      </c>
      <c r="B108" s="121">
        <v>4.3</v>
      </c>
      <c r="C108" s="108">
        <v>4.5</v>
      </c>
      <c r="D108" s="122">
        <v>4.8</v>
      </c>
      <c r="E108" s="121">
        <v>4.9000000000000004</v>
      </c>
      <c r="F108" s="108">
        <v>5.2</v>
      </c>
      <c r="G108" s="122">
        <v>5.6</v>
      </c>
    </row>
    <row r="109" spans="1:7" x14ac:dyDescent="0.25">
      <c r="A109" s="115">
        <f t="shared" si="1"/>
        <v>11.299999999999978</v>
      </c>
      <c r="B109" s="121">
        <v>4.3</v>
      </c>
      <c r="C109" s="108">
        <v>4.5</v>
      </c>
      <c r="D109" s="122">
        <v>4.8</v>
      </c>
      <c r="E109" s="121">
        <v>4.9000000000000004</v>
      </c>
      <c r="F109" s="108">
        <v>5.2</v>
      </c>
      <c r="G109" s="122">
        <v>5.6</v>
      </c>
    </row>
    <row r="110" spans="1:7" x14ac:dyDescent="0.25">
      <c r="A110" s="115">
        <f t="shared" si="1"/>
        <v>11.399999999999977</v>
      </c>
      <c r="B110" s="121">
        <v>4.3</v>
      </c>
      <c r="C110" s="108">
        <v>4.5</v>
      </c>
      <c r="D110" s="122">
        <v>4.8</v>
      </c>
      <c r="E110" s="121">
        <v>4.9000000000000004</v>
      </c>
      <c r="F110" s="108">
        <v>5.2</v>
      </c>
      <c r="G110" s="122">
        <v>5.6</v>
      </c>
    </row>
    <row r="111" spans="1:7" x14ac:dyDescent="0.25">
      <c r="A111" s="115">
        <f t="shared" si="1"/>
        <v>11.499999999999977</v>
      </c>
      <c r="B111" s="121">
        <v>4.3</v>
      </c>
      <c r="C111" s="108">
        <v>4.5</v>
      </c>
      <c r="D111" s="122">
        <v>4.8</v>
      </c>
      <c r="E111" s="121">
        <v>4.9000000000000004</v>
      </c>
      <c r="F111" s="108">
        <v>5.2</v>
      </c>
      <c r="G111" s="122">
        <v>5.7</v>
      </c>
    </row>
    <row r="112" spans="1:7" x14ac:dyDescent="0.25">
      <c r="A112" s="115">
        <f t="shared" si="1"/>
        <v>11.599999999999977</v>
      </c>
      <c r="B112" s="121">
        <v>4.3</v>
      </c>
      <c r="C112" s="108">
        <v>4.5</v>
      </c>
      <c r="D112" s="122">
        <v>4.8</v>
      </c>
      <c r="E112" s="121">
        <v>4.9000000000000004</v>
      </c>
      <c r="F112" s="108">
        <v>5.2</v>
      </c>
      <c r="G112" s="122">
        <v>5.7</v>
      </c>
    </row>
    <row r="113" spans="1:7" x14ac:dyDescent="0.25">
      <c r="A113" s="115">
        <f t="shared" si="1"/>
        <v>11.699999999999976</v>
      </c>
      <c r="B113" s="121">
        <v>4.3</v>
      </c>
      <c r="C113" s="108">
        <v>4.5</v>
      </c>
      <c r="D113" s="122">
        <v>4.8</v>
      </c>
      <c r="E113" s="121">
        <v>4.9000000000000004</v>
      </c>
      <c r="F113" s="108">
        <v>5.2</v>
      </c>
      <c r="G113" s="122">
        <v>5.7</v>
      </c>
    </row>
    <row r="114" spans="1:7" x14ac:dyDescent="0.25">
      <c r="A114" s="115">
        <f t="shared" si="1"/>
        <v>11.799999999999976</v>
      </c>
      <c r="B114" s="121">
        <v>4.3</v>
      </c>
      <c r="C114" s="108">
        <v>4.5</v>
      </c>
      <c r="D114" s="122">
        <v>4.9000000000000004</v>
      </c>
      <c r="E114" s="121">
        <v>4.9000000000000004</v>
      </c>
      <c r="F114" s="108">
        <v>5.3</v>
      </c>
      <c r="G114" s="122">
        <v>5.7</v>
      </c>
    </row>
    <row r="115" spans="1:7" x14ac:dyDescent="0.25">
      <c r="A115" s="115">
        <f t="shared" si="1"/>
        <v>11.899999999999975</v>
      </c>
      <c r="B115" s="121">
        <v>4.3</v>
      </c>
      <c r="C115" s="108">
        <v>4.5</v>
      </c>
      <c r="D115" s="122">
        <v>4.9000000000000004</v>
      </c>
      <c r="E115" s="121">
        <v>4.9000000000000004</v>
      </c>
      <c r="F115" s="108">
        <v>5.3</v>
      </c>
      <c r="G115" s="122">
        <v>5.8</v>
      </c>
    </row>
    <row r="116" spans="1:7" x14ac:dyDescent="0.25">
      <c r="A116" s="115">
        <f t="shared" si="1"/>
        <v>11.999999999999975</v>
      </c>
      <c r="B116" s="121">
        <v>4.3</v>
      </c>
      <c r="C116" s="108">
        <v>4.5</v>
      </c>
      <c r="D116" s="122">
        <v>4.9000000000000004</v>
      </c>
      <c r="E116" s="121">
        <v>5</v>
      </c>
      <c r="F116" s="108">
        <v>5.3</v>
      </c>
      <c r="G116" s="122">
        <v>5.8</v>
      </c>
    </row>
    <row r="117" spans="1:7" x14ac:dyDescent="0.25">
      <c r="A117" s="115">
        <f t="shared" si="1"/>
        <v>12.099999999999975</v>
      </c>
      <c r="B117" s="121">
        <v>4.3</v>
      </c>
      <c r="C117" s="108">
        <v>4.5</v>
      </c>
      <c r="D117" s="122">
        <v>4.9000000000000004</v>
      </c>
      <c r="E117" s="121">
        <v>5</v>
      </c>
      <c r="F117" s="108">
        <v>5.3</v>
      </c>
      <c r="G117" s="122">
        <v>5.8</v>
      </c>
    </row>
    <row r="118" spans="1:7" x14ac:dyDescent="0.25">
      <c r="A118" s="115">
        <f t="shared" si="1"/>
        <v>12.199999999999974</v>
      </c>
      <c r="B118" s="121">
        <v>4.3</v>
      </c>
      <c r="C118" s="108">
        <v>4.5999999999999996</v>
      </c>
      <c r="D118" s="122">
        <v>4.9000000000000004</v>
      </c>
      <c r="E118" s="121">
        <v>5</v>
      </c>
      <c r="F118" s="108">
        <v>5.3</v>
      </c>
      <c r="G118" s="122">
        <v>5.9</v>
      </c>
    </row>
    <row r="119" spans="1:7" x14ac:dyDescent="0.25">
      <c r="A119" s="115">
        <f t="shared" si="1"/>
        <v>12.299999999999974</v>
      </c>
      <c r="B119" s="121">
        <v>4.3</v>
      </c>
      <c r="C119" s="108">
        <v>4.5999999999999996</v>
      </c>
      <c r="D119" s="122">
        <v>5</v>
      </c>
      <c r="E119" s="121">
        <v>5</v>
      </c>
      <c r="F119" s="108">
        <v>5.3</v>
      </c>
      <c r="G119" s="122">
        <v>5.9</v>
      </c>
    </row>
    <row r="120" spans="1:7" x14ac:dyDescent="0.25">
      <c r="A120" s="115">
        <f t="shared" si="1"/>
        <v>12.399999999999974</v>
      </c>
      <c r="B120" s="121">
        <v>4.3</v>
      </c>
      <c r="C120" s="108">
        <v>4.5999999999999996</v>
      </c>
      <c r="D120" s="122">
        <v>5</v>
      </c>
      <c r="E120" s="121">
        <v>5</v>
      </c>
      <c r="F120" s="108">
        <v>5.4</v>
      </c>
      <c r="G120" s="122">
        <v>5.9</v>
      </c>
    </row>
    <row r="121" spans="1:7" x14ac:dyDescent="0.25">
      <c r="A121" s="115">
        <f t="shared" si="1"/>
        <v>12.499999999999973</v>
      </c>
      <c r="B121" s="121">
        <v>4.3</v>
      </c>
      <c r="C121" s="108">
        <v>4.5999999999999996</v>
      </c>
      <c r="D121" s="122">
        <v>5</v>
      </c>
      <c r="E121" s="121">
        <v>5</v>
      </c>
      <c r="F121" s="108">
        <v>5.4</v>
      </c>
      <c r="G121" s="122">
        <v>6</v>
      </c>
    </row>
    <row r="122" spans="1:7" x14ac:dyDescent="0.25">
      <c r="A122" s="115">
        <f t="shared" si="1"/>
        <v>12.599999999999973</v>
      </c>
      <c r="B122" s="121">
        <v>4.3</v>
      </c>
      <c r="C122" s="108">
        <v>4.5999999999999996</v>
      </c>
      <c r="D122" s="122">
        <v>5</v>
      </c>
      <c r="E122" s="121">
        <v>5</v>
      </c>
      <c r="F122" s="108">
        <v>5.4</v>
      </c>
      <c r="G122" s="122">
        <v>6</v>
      </c>
    </row>
    <row r="123" spans="1:7" x14ac:dyDescent="0.25">
      <c r="A123" s="115">
        <f t="shared" si="1"/>
        <v>12.699999999999973</v>
      </c>
      <c r="B123" s="121">
        <v>4.3</v>
      </c>
      <c r="C123" s="108">
        <v>4.5999999999999996</v>
      </c>
      <c r="D123" s="122">
        <v>5</v>
      </c>
      <c r="E123" s="121">
        <v>5</v>
      </c>
      <c r="F123" s="108">
        <v>5.4</v>
      </c>
      <c r="G123" s="122">
        <v>6</v>
      </c>
    </row>
    <row r="124" spans="1:7" x14ac:dyDescent="0.25">
      <c r="A124" s="115">
        <f t="shared" si="1"/>
        <v>12.799999999999972</v>
      </c>
      <c r="B124" s="121">
        <v>4.3</v>
      </c>
      <c r="C124" s="108">
        <v>4.5999999999999996</v>
      </c>
      <c r="D124" s="122">
        <v>5.0999999999999996</v>
      </c>
      <c r="E124" s="121">
        <v>5</v>
      </c>
      <c r="F124" s="108">
        <v>5.4</v>
      </c>
      <c r="G124" s="122">
        <v>6</v>
      </c>
    </row>
    <row r="125" spans="1:7" x14ac:dyDescent="0.25">
      <c r="A125" s="115">
        <f t="shared" si="1"/>
        <v>12.899999999999972</v>
      </c>
      <c r="B125" s="121">
        <v>4.3</v>
      </c>
      <c r="C125" s="108">
        <v>4.7</v>
      </c>
      <c r="D125" s="122">
        <v>5.0999999999999996</v>
      </c>
      <c r="E125" s="121">
        <v>5</v>
      </c>
      <c r="F125" s="108">
        <v>5.5</v>
      </c>
      <c r="G125" s="122">
        <v>6.1</v>
      </c>
    </row>
    <row r="126" spans="1:7" x14ac:dyDescent="0.25">
      <c r="A126" s="115">
        <f t="shared" si="1"/>
        <v>12.999999999999972</v>
      </c>
      <c r="B126" s="121">
        <v>4.4000000000000004</v>
      </c>
      <c r="C126" s="108">
        <v>4.7</v>
      </c>
      <c r="D126" s="122">
        <v>5.0999999999999996</v>
      </c>
      <c r="E126" s="121">
        <v>5</v>
      </c>
      <c r="F126" s="108">
        <v>5.5</v>
      </c>
      <c r="G126" s="122">
        <v>6.1</v>
      </c>
    </row>
    <row r="127" spans="1:7" x14ac:dyDescent="0.25">
      <c r="A127" s="115">
        <f t="shared" si="1"/>
        <v>13.099999999999971</v>
      </c>
      <c r="B127" s="121">
        <v>4.4000000000000004</v>
      </c>
      <c r="C127" s="108">
        <v>4.7</v>
      </c>
      <c r="D127" s="122">
        <v>5.0999999999999996</v>
      </c>
      <c r="E127" s="121">
        <v>5</v>
      </c>
      <c r="F127" s="108">
        <v>5.5</v>
      </c>
      <c r="G127" s="122">
        <v>6.2</v>
      </c>
    </row>
    <row r="128" spans="1:7" x14ac:dyDescent="0.25">
      <c r="A128" s="115">
        <f t="shared" si="1"/>
        <v>13.199999999999971</v>
      </c>
      <c r="B128" s="121">
        <v>4.4000000000000004</v>
      </c>
      <c r="C128" s="108">
        <v>4.7</v>
      </c>
      <c r="D128" s="122">
        <v>5.2</v>
      </c>
      <c r="E128" s="121">
        <v>5</v>
      </c>
      <c r="F128" s="108">
        <v>5.5</v>
      </c>
      <c r="G128" s="122">
        <v>6.2</v>
      </c>
    </row>
    <row r="129" spans="1:7" x14ac:dyDescent="0.25">
      <c r="A129" s="115">
        <f t="shared" si="1"/>
        <v>13.299999999999971</v>
      </c>
      <c r="B129" s="121">
        <v>4.4000000000000004</v>
      </c>
      <c r="C129" s="108">
        <v>4.7</v>
      </c>
      <c r="D129" s="122">
        <v>5.2</v>
      </c>
      <c r="E129" s="121">
        <v>5.0999999999999996</v>
      </c>
      <c r="F129" s="108">
        <v>5.5</v>
      </c>
      <c r="G129" s="122">
        <v>6.2</v>
      </c>
    </row>
    <row r="130" spans="1:7" x14ac:dyDescent="0.25">
      <c r="A130" s="115">
        <f t="shared" si="1"/>
        <v>13.39999999999997</v>
      </c>
      <c r="B130" s="121">
        <v>4.4000000000000004</v>
      </c>
      <c r="C130" s="108">
        <v>4.7</v>
      </c>
      <c r="D130" s="122">
        <v>5.2</v>
      </c>
      <c r="E130" s="121">
        <v>5.0999999999999996</v>
      </c>
      <c r="F130" s="108">
        <v>5.6</v>
      </c>
      <c r="G130" s="122">
        <v>6.3</v>
      </c>
    </row>
    <row r="131" spans="1:7" x14ac:dyDescent="0.25">
      <c r="A131" s="115">
        <f t="shared" si="1"/>
        <v>13.49999999999997</v>
      </c>
      <c r="B131" s="121">
        <v>4.4000000000000004</v>
      </c>
      <c r="C131" s="108">
        <v>4.7</v>
      </c>
      <c r="D131" s="122">
        <v>5.3</v>
      </c>
      <c r="E131" s="121">
        <v>5.0999999999999996</v>
      </c>
      <c r="F131" s="108">
        <v>5.6</v>
      </c>
      <c r="G131" s="122">
        <v>6.3</v>
      </c>
    </row>
    <row r="132" spans="1:7" x14ac:dyDescent="0.25">
      <c r="A132" s="115">
        <f t="shared" si="1"/>
        <v>13.599999999999969</v>
      </c>
      <c r="B132" s="121">
        <v>4.4000000000000004</v>
      </c>
      <c r="C132" s="108">
        <v>4.8</v>
      </c>
      <c r="D132" s="122">
        <v>5.3</v>
      </c>
      <c r="E132" s="121">
        <v>5.0999999999999996</v>
      </c>
      <c r="F132" s="108">
        <v>5.6</v>
      </c>
      <c r="G132" s="122">
        <v>6.3</v>
      </c>
    </row>
    <row r="133" spans="1:7" x14ac:dyDescent="0.25">
      <c r="A133" s="115">
        <f t="shared" si="1"/>
        <v>13.699999999999969</v>
      </c>
      <c r="B133" s="121">
        <v>4.4000000000000004</v>
      </c>
      <c r="C133" s="108">
        <v>4.8</v>
      </c>
      <c r="D133" s="122">
        <v>5.3</v>
      </c>
      <c r="E133" s="121">
        <v>5.0999999999999996</v>
      </c>
      <c r="F133" s="108">
        <v>5.6</v>
      </c>
      <c r="G133" s="122">
        <v>6.4</v>
      </c>
    </row>
    <row r="134" spans="1:7" x14ac:dyDescent="0.25">
      <c r="A134" s="115">
        <f t="shared" si="1"/>
        <v>13.799999999999969</v>
      </c>
      <c r="B134" s="121">
        <v>4.4000000000000004</v>
      </c>
      <c r="C134" s="108">
        <v>4.8</v>
      </c>
      <c r="D134" s="122">
        <v>5.3</v>
      </c>
      <c r="E134" s="121">
        <v>5.0999999999999996</v>
      </c>
      <c r="F134" s="108">
        <v>5.6</v>
      </c>
      <c r="G134" s="122">
        <v>6.4</v>
      </c>
    </row>
    <row r="135" spans="1:7" x14ac:dyDescent="0.25">
      <c r="A135" s="115">
        <f t="shared" si="1"/>
        <v>13.899999999999968</v>
      </c>
      <c r="B135" s="121">
        <v>4.4000000000000004</v>
      </c>
      <c r="C135" s="108">
        <v>4.8</v>
      </c>
      <c r="D135" s="122">
        <v>5.4</v>
      </c>
      <c r="E135" s="121">
        <v>5.0999999999999996</v>
      </c>
      <c r="F135" s="108">
        <v>5.7</v>
      </c>
      <c r="G135" s="122">
        <v>6.5</v>
      </c>
    </row>
    <row r="136" spans="1:7" x14ac:dyDescent="0.25">
      <c r="A136" s="115">
        <f t="shared" si="1"/>
        <v>13.999999999999968</v>
      </c>
      <c r="B136" s="121">
        <v>4.4000000000000004</v>
      </c>
      <c r="C136" s="108">
        <v>4.8</v>
      </c>
      <c r="D136" s="122">
        <v>5.4</v>
      </c>
      <c r="E136" s="121">
        <v>5.0999999999999996</v>
      </c>
      <c r="F136" s="108">
        <v>5.7</v>
      </c>
      <c r="G136" s="122">
        <v>6.5</v>
      </c>
    </row>
    <row r="137" spans="1:7" x14ac:dyDescent="0.25">
      <c r="A137" s="115">
        <f t="shared" ref="A137:A200" si="2">A136+0.1</f>
        <v>14.099999999999968</v>
      </c>
      <c r="B137" s="121">
        <v>4.4000000000000004</v>
      </c>
      <c r="C137" s="108">
        <v>4.8</v>
      </c>
      <c r="D137" s="122">
        <v>5.4</v>
      </c>
      <c r="E137" s="121">
        <v>5.0999999999999996</v>
      </c>
      <c r="F137" s="108">
        <v>5.7</v>
      </c>
      <c r="G137" s="122">
        <v>6.6</v>
      </c>
    </row>
    <row r="138" spans="1:7" x14ac:dyDescent="0.25">
      <c r="A138" s="115">
        <f t="shared" si="2"/>
        <v>14.199999999999967</v>
      </c>
      <c r="B138" s="121">
        <v>4.4000000000000004</v>
      </c>
      <c r="C138" s="108">
        <v>4.9000000000000004</v>
      </c>
      <c r="D138" s="122">
        <v>5.5</v>
      </c>
      <c r="E138" s="121">
        <v>5.0999999999999996</v>
      </c>
      <c r="F138" s="108">
        <v>5.7</v>
      </c>
      <c r="G138" s="122">
        <v>6.6</v>
      </c>
    </row>
    <row r="139" spans="1:7" x14ac:dyDescent="0.25">
      <c r="A139" s="115">
        <f t="shared" si="2"/>
        <v>14.299999999999967</v>
      </c>
      <c r="B139" s="121">
        <v>4.4000000000000004</v>
      </c>
      <c r="C139" s="108">
        <v>4.9000000000000004</v>
      </c>
      <c r="D139" s="122">
        <v>5.5</v>
      </c>
      <c r="E139" s="121">
        <v>5.2</v>
      </c>
      <c r="F139" s="108">
        <v>5.8</v>
      </c>
      <c r="G139" s="122">
        <v>6.7</v>
      </c>
    </row>
    <row r="140" spans="1:7" x14ac:dyDescent="0.25">
      <c r="A140" s="115">
        <f t="shared" si="2"/>
        <v>14.399999999999967</v>
      </c>
      <c r="B140" s="121">
        <v>4.4000000000000004</v>
      </c>
      <c r="C140" s="108">
        <v>4.9000000000000004</v>
      </c>
      <c r="D140" s="122">
        <v>5.5</v>
      </c>
      <c r="E140" s="121">
        <v>5.2</v>
      </c>
      <c r="F140" s="108">
        <v>5.8</v>
      </c>
      <c r="G140" s="122">
        <v>6.7</v>
      </c>
    </row>
    <row r="141" spans="1:7" x14ac:dyDescent="0.25">
      <c r="A141" s="115">
        <f t="shared" si="2"/>
        <v>14.499999999999966</v>
      </c>
      <c r="B141" s="121">
        <v>4.5</v>
      </c>
      <c r="C141" s="108">
        <v>4.9000000000000004</v>
      </c>
      <c r="D141" s="122">
        <v>5.6</v>
      </c>
      <c r="E141" s="121">
        <v>5.2</v>
      </c>
      <c r="F141" s="108">
        <v>5.8</v>
      </c>
      <c r="G141" s="122">
        <v>6.8</v>
      </c>
    </row>
    <row r="142" spans="1:7" x14ac:dyDescent="0.25">
      <c r="A142" s="115">
        <f t="shared" si="2"/>
        <v>14.599999999999966</v>
      </c>
      <c r="B142" s="121">
        <v>4.5</v>
      </c>
      <c r="C142" s="108">
        <v>4.9000000000000004</v>
      </c>
      <c r="D142" s="122">
        <v>5.6</v>
      </c>
      <c r="E142" s="121">
        <v>5.2</v>
      </c>
      <c r="F142" s="108">
        <v>5.9</v>
      </c>
      <c r="G142" s="122">
        <v>6.8</v>
      </c>
    </row>
    <row r="143" spans="1:7" x14ac:dyDescent="0.25">
      <c r="A143" s="115">
        <f t="shared" si="2"/>
        <v>14.699999999999966</v>
      </c>
      <c r="B143" s="121">
        <v>4.5</v>
      </c>
      <c r="C143" s="108">
        <v>5</v>
      </c>
      <c r="D143" s="122">
        <v>5.7</v>
      </c>
      <c r="E143" s="121">
        <v>5.2</v>
      </c>
      <c r="F143" s="108">
        <v>5.9</v>
      </c>
      <c r="G143" s="122">
        <v>6.9</v>
      </c>
    </row>
    <row r="144" spans="1:7" x14ac:dyDescent="0.25">
      <c r="A144" s="115">
        <f t="shared" si="2"/>
        <v>14.799999999999965</v>
      </c>
      <c r="B144" s="121">
        <v>4.5</v>
      </c>
      <c r="C144" s="108">
        <v>5</v>
      </c>
      <c r="D144" s="122">
        <v>5.7</v>
      </c>
      <c r="E144" s="121">
        <v>5.2</v>
      </c>
      <c r="F144" s="108">
        <v>5.9</v>
      </c>
      <c r="G144" s="122">
        <v>6.9</v>
      </c>
    </row>
    <row r="145" spans="1:7" x14ac:dyDescent="0.25">
      <c r="A145" s="115">
        <f t="shared" si="2"/>
        <v>14.899999999999965</v>
      </c>
      <c r="B145" s="121">
        <v>4.5</v>
      </c>
      <c r="C145" s="108">
        <v>5</v>
      </c>
      <c r="D145" s="122">
        <v>5.7</v>
      </c>
      <c r="E145" s="121">
        <v>5.2</v>
      </c>
      <c r="F145" s="108">
        <v>6</v>
      </c>
      <c r="G145" s="122">
        <v>7</v>
      </c>
    </row>
    <row r="146" spans="1:7" x14ac:dyDescent="0.25">
      <c r="A146" s="115">
        <f t="shared" si="2"/>
        <v>14.999999999999964</v>
      </c>
      <c r="B146" s="121">
        <v>4.5</v>
      </c>
      <c r="C146" s="108">
        <v>5</v>
      </c>
      <c r="D146" s="122">
        <v>5.8</v>
      </c>
      <c r="E146" s="121">
        <v>5.2</v>
      </c>
      <c r="F146" s="108">
        <v>6</v>
      </c>
      <c r="G146" s="122">
        <v>7</v>
      </c>
    </row>
    <row r="147" spans="1:7" x14ac:dyDescent="0.25">
      <c r="A147" s="115">
        <f t="shared" si="2"/>
        <v>15.099999999999964</v>
      </c>
      <c r="B147" s="121">
        <v>4.5</v>
      </c>
      <c r="C147" s="108">
        <v>5.0999999999999996</v>
      </c>
      <c r="D147" s="122">
        <v>5.8</v>
      </c>
      <c r="E147" s="121">
        <v>5.2</v>
      </c>
      <c r="F147" s="108">
        <v>6</v>
      </c>
      <c r="G147" s="122">
        <v>7.1</v>
      </c>
    </row>
    <row r="148" spans="1:7" x14ac:dyDescent="0.25">
      <c r="A148" s="115">
        <f t="shared" si="2"/>
        <v>15.199999999999964</v>
      </c>
      <c r="B148" s="121">
        <v>4.5</v>
      </c>
      <c r="C148" s="108">
        <v>5.0999999999999996</v>
      </c>
      <c r="D148" s="122">
        <v>5.9</v>
      </c>
      <c r="E148" s="121">
        <v>5.3</v>
      </c>
      <c r="F148" s="108">
        <v>6.1</v>
      </c>
      <c r="G148" s="122">
        <v>7.2</v>
      </c>
    </row>
    <row r="149" spans="1:7" x14ac:dyDescent="0.25">
      <c r="A149" s="115">
        <f t="shared" si="2"/>
        <v>15.299999999999963</v>
      </c>
      <c r="B149" s="121">
        <v>4.5</v>
      </c>
      <c r="C149" s="108">
        <v>5.0999999999999996</v>
      </c>
      <c r="D149" s="122">
        <v>5.9</v>
      </c>
      <c r="E149" s="121">
        <v>5.3</v>
      </c>
      <c r="F149" s="108">
        <v>6.1</v>
      </c>
      <c r="G149" s="122">
        <v>7.2</v>
      </c>
    </row>
    <row r="150" spans="1:7" x14ac:dyDescent="0.25">
      <c r="A150" s="115">
        <f t="shared" si="2"/>
        <v>15.399999999999963</v>
      </c>
      <c r="B150" s="121">
        <v>4.5</v>
      </c>
      <c r="C150" s="108">
        <v>5.0999999999999996</v>
      </c>
      <c r="D150" s="122">
        <v>6</v>
      </c>
      <c r="E150" s="121">
        <v>5.3</v>
      </c>
      <c r="F150" s="108">
        <v>6.1</v>
      </c>
      <c r="G150" s="122">
        <v>7.3</v>
      </c>
    </row>
    <row r="151" spans="1:7" x14ac:dyDescent="0.25">
      <c r="A151" s="115">
        <f t="shared" si="2"/>
        <v>15.499999999999963</v>
      </c>
      <c r="B151" s="121">
        <v>4.5</v>
      </c>
      <c r="C151" s="108">
        <v>5.2</v>
      </c>
      <c r="D151" s="122">
        <v>6</v>
      </c>
      <c r="E151" s="121">
        <v>5.3</v>
      </c>
      <c r="F151" s="108">
        <v>6.2</v>
      </c>
      <c r="G151" s="122">
        <v>7.4</v>
      </c>
    </row>
    <row r="152" spans="1:7" x14ac:dyDescent="0.25">
      <c r="A152" s="115">
        <f t="shared" si="2"/>
        <v>15.599999999999962</v>
      </c>
      <c r="B152" s="121">
        <v>4.5</v>
      </c>
      <c r="C152" s="108">
        <v>5.2</v>
      </c>
      <c r="D152" s="122">
        <v>6.1</v>
      </c>
      <c r="E152" s="121">
        <v>5.3</v>
      </c>
      <c r="F152" s="108">
        <v>6.2</v>
      </c>
      <c r="G152" s="122">
        <v>7.5</v>
      </c>
    </row>
    <row r="153" spans="1:7" x14ac:dyDescent="0.25">
      <c r="A153" s="115">
        <f t="shared" si="2"/>
        <v>15.699999999999962</v>
      </c>
      <c r="B153" s="121">
        <v>4.5999999999999996</v>
      </c>
      <c r="C153" s="108">
        <v>5.2</v>
      </c>
      <c r="D153" s="122">
        <v>6.1</v>
      </c>
      <c r="E153" s="121">
        <v>5.3</v>
      </c>
      <c r="F153" s="108">
        <v>6.3</v>
      </c>
      <c r="G153" s="122">
        <v>7.5</v>
      </c>
    </row>
    <row r="154" spans="1:7" x14ac:dyDescent="0.25">
      <c r="A154" s="115">
        <f t="shared" si="2"/>
        <v>15.799999999999962</v>
      </c>
      <c r="B154" s="121">
        <v>4.5999999999999996</v>
      </c>
      <c r="C154" s="108">
        <v>5.2</v>
      </c>
      <c r="D154" s="122">
        <v>6.2</v>
      </c>
      <c r="E154" s="121">
        <v>5.3</v>
      </c>
      <c r="F154" s="108">
        <v>6.3</v>
      </c>
      <c r="G154" s="122">
        <v>7.6</v>
      </c>
    </row>
    <row r="155" spans="1:7" x14ac:dyDescent="0.25">
      <c r="A155" s="115">
        <f t="shared" si="2"/>
        <v>15.899999999999961</v>
      </c>
      <c r="B155" s="121">
        <v>4.5999999999999996</v>
      </c>
      <c r="C155" s="108">
        <v>5.3</v>
      </c>
      <c r="D155" s="122">
        <v>6.2</v>
      </c>
      <c r="E155" s="121">
        <v>5.3</v>
      </c>
      <c r="F155" s="108">
        <v>6.3</v>
      </c>
      <c r="G155" s="122">
        <v>7.7</v>
      </c>
    </row>
    <row r="156" spans="1:7" x14ac:dyDescent="0.25">
      <c r="A156" s="115">
        <f t="shared" si="2"/>
        <v>15.999999999999961</v>
      </c>
      <c r="B156" s="121">
        <v>4.5999999999999996</v>
      </c>
      <c r="C156" s="108">
        <v>5.3</v>
      </c>
      <c r="D156" s="122">
        <v>6.3</v>
      </c>
      <c r="E156" s="121">
        <v>5.4</v>
      </c>
      <c r="F156" s="108">
        <v>6.4</v>
      </c>
      <c r="G156" s="122">
        <v>7.8</v>
      </c>
    </row>
    <row r="157" spans="1:7" x14ac:dyDescent="0.25">
      <c r="A157" s="115">
        <f t="shared" si="2"/>
        <v>16.099999999999962</v>
      </c>
      <c r="B157" s="121">
        <v>4.5999999999999996</v>
      </c>
      <c r="C157" s="108">
        <v>5.3</v>
      </c>
      <c r="D157" s="122">
        <v>6.4</v>
      </c>
      <c r="E157" s="121">
        <v>5.4</v>
      </c>
      <c r="F157" s="108">
        <v>6.4</v>
      </c>
      <c r="G157" s="122">
        <v>7.9</v>
      </c>
    </row>
    <row r="158" spans="1:7" x14ac:dyDescent="0.25">
      <c r="A158" s="115">
        <f t="shared" si="2"/>
        <v>16.199999999999964</v>
      </c>
      <c r="B158" s="121">
        <v>4.5999999999999996</v>
      </c>
      <c r="C158" s="108">
        <v>5.4</v>
      </c>
      <c r="D158" s="122">
        <v>6.4</v>
      </c>
      <c r="E158" s="121">
        <v>5.4</v>
      </c>
      <c r="F158" s="108">
        <v>6.5</v>
      </c>
      <c r="G158" s="122">
        <v>8</v>
      </c>
    </row>
    <row r="159" spans="1:7" x14ac:dyDescent="0.25">
      <c r="A159" s="115">
        <f t="shared" si="2"/>
        <v>16.299999999999965</v>
      </c>
      <c r="B159" s="121">
        <v>4.5999999999999996</v>
      </c>
      <c r="C159" s="108">
        <v>5.4</v>
      </c>
      <c r="D159" s="122">
        <v>6.5</v>
      </c>
      <c r="E159" s="121">
        <v>5.4</v>
      </c>
      <c r="F159" s="108">
        <v>6.5</v>
      </c>
      <c r="G159" s="122">
        <v>8.1</v>
      </c>
    </row>
    <row r="160" spans="1:7" x14ac:dyDescent="0.25">
      <c r="A160" s="115">
        <f t="shared" si="2"/>
        <v>16.399999999999967</v>
      </c>
      <c r="B160" s="121">
        <v>4.5999999999999996</v>
      </c>
      <c r="C160" s="108">
        <v>5.5</v>
      </c>
      <c r="D160" s="122">
        <v>6.6</v>
      </c>
      <c r="E160" s="121">
        <v>5.4</v>
      </c>
      <c r="F160" s="108">
        <v>6.6</v>
      </c>
      <c r="G160" s="122">
        <v>8.1999999999999993</v>
      </c>
    </row>
    <row r="161" spans="1:7" x14ac:dyDescent="0.25">
      <c r="A161" s="115">
        <f t="shared" si="2"/>
        <v>16.499999999999968</v>
      </c>
      <c r="B161" s="121">
        <v>4.5999999999999996</v>
      </c>
      <c r="C161" s="108">
        <v>5.5</v>
      </c>
      <c r="D161" s="122">
        <v>6.7</v>
      </c>
      <c r="E161" s="121">
        <v>5.4</v>
      </c>
      <c r="F161" s="108">
        <v>6.6</v>
      </c>
      <c r="G161" s="122">
        <v>8.3000000000000007</v>
      </c>
    </row>
    <row r="162" spans="1:7" x14ac:dyDescent="0.25">
      <c r="A162" s="115">
        <f t="shared" si="2"/>
        <v>16.599999999999969</v>
      </c>
      <c r="B162" s="121">
        <v>4.7</v>
      </c>
      <c r="C162" s="108">
        <v>5.5</v>
      </c>
      <c r="D162" s="122">
        <v>6.7</v>
      </c>
      <c r="E162" s="121">
        <v>5.5</v>
      </c>
      <c r="F162" s="108">
        <v>6.7</v>
      </c>
      <c r="G162" s="122">
        <v>8.4</v>
      </c>
    </row>
    <row r="163" spans="1:7" x14ac:dyDescent="0.25">
      <c r="A163" s="115">
        <f t="shared" si="2"/>
        <v>16.699999999999971</v>
      </c>
      <c r="B163" s="121">
        <v>4.7</v>
      </c>
      <c r="C163" s="108">
        <v>5.6</v>
      </c>
      <c r="D163" s="122">
        <v>6.8</v>
      </c>
      <c r="E163" s="121">
        <v>5.5</v>
      </c>
      <c r="F163" s="108">
        <v>6.8</v>
      </c>
      <c r="G163" s="122">
        <v>8.5</v>
      </c>
    </row>
    <row r="164" spans="1:7" x14ac:dyDescent="0.25">
      <c r="A164" s="115">
        <f t="shared" si="2"/>
        <v>16.799999999999972</v>
      </c>
      <c r="B164" s="121">
        <v>4.7</v>
      </c>
      <c r="C164" s="108">
        <v>5.6</v>
      </c>
      <c r="D164" s="122">
        <v>6.9</v>
      </c>
      <c r="E164" s="121">
        <v>5.5</v>
      </c>
      <c r="F164" s="108">
        <v>6.8</v>
      </c>
      <c r="G164" s="122">
        <v>8.6</v>
      </c>
    </row>
    <row r="165" spans="1:7" x14ac:dyDescent="0.25">
      <c r="A165" s="115">
        <f t="shared" si="2"/>
        <v>16.899999999999974</v>
      </c>
      <c r="B165" s="121">
        <v>4.7</v>
      </c>
      <c r="C165" s="108">
        <v>5.7</v>
      </c>
      <c r="D165" s="122">
        <v>7</v>
      </c>
      <c r="E165" s="121">
        <v>5.5</v>
      </c>
      <c r="F165" s="108">
        <v>6.9</v>
      </c>
      <c r="G165" s="122">
        <v>8.6999999999999993</v>
      </c>
    </row>
    <row r="166" spans="1:7" x14ac:dyDescent="0.25">
      <c r="A166" s="115">
        <f t="shared" si="2"/>
        <v>16.999999999999975</v>
      </c>
      <c r="B166" s="121">
        <v>4.7</v>
      </c>
      <c r="C166" s="108">
        <v>5.7</v>
      </c>
      <c r="D166" s="122">
        <v>7.1</v>
      </c>
      <c r="E166" s="121">
        <v>5.5</v>
      </c>
      <c r="F166" s="108">
        <v>7</v>
      </c>
      <c r="G166" s="122">
        <v>8.9</v>
      </c>
    </row>
    <row r="167" spans="1:7" x14ac:dyDescent="0.25">
      <c r="A167" s="115">
        <f t="shared" si="2"/>
        <v>17.099999999999977</v>
      </c>
      <c r="B167" s="121">
        <v>4.7</v>
      </c>
      <c r="C167" s="108">
        <v>5.8</v>
      </c>
      <c r="D167" s="122">
        <v>7.2</v>
      </c>
      <c r="E167" s="121">
        <v>5.5</v>
      </c>
      <c r="F167" s="108">
        <v>7</v>
      </c>
      <c r="G167" s="122">
        <v>9</v>
      </c>
    </row>
    <row r="168" spans="1:7" x14ac:dyDescent="0.25">
      <c r="A168" s="115">
        <f t="shared" si="2"/>
        <v>17.199999999999978</v>
      </c>
      <c r="B168" s="121">
        <v>4.7</v>
      </c>
      <c r="C168" s="108">
        <v>5.8</v>
      </c>
      <c r="D168" s="122">
        <v>7.3</v>
      </c>
      <c r="E168" s="121">
        <v>5.6</v>
      </c>
      <c r="F168" s="108">
        <v>7.1</v>
      </c>
      <c r="G168" s="122">
        <v>9.1999999999999993</v>
      </c>
    </row>
    <row r="169" spans="1:7" x14ac:dyDescent="0.25">
      <c r="A169" s="115">
        <f t="shared" si="2"/>
        <v>17.299999999999979</v>
      </c>
      <c r="B169" s="121">
        <v>4.7</v>
      </c>
      <c r="C169" s="108">
        <v>5.9</v>
      </c>
      <c r="D169" s="122">
        <v>7.4</v>
      </c>
      <c r="E169" s="121">
        <v>5.6</v>
      </c>
      <c r="F169" s="108">
        <v>7.2</v>
      </c>
      <c r="G169" s="122">
        <v>9.3000000000000007</v>
      </c>
    </row>
    <row r="170" spans="1:7" x14ac:dyDescent="0.25">
      <c r="A170" s="115">
        <f t="shared" si="2"/>
        <v>17.399999999999981</v>
      </c>
      <c r="B170" s="121">
        <v>4.8</v>
      </c>
      <c r="C170" s="108">
        <v>5.9</v>
      </c>
      <c r="D170" s="122">
        <v>7.5</v>
      </c>
      <c r="E170" s="121">
        <v>5.6</v>
      </c>
      <c r="F170" s="108">
        <v>7.3</v>
      </c>
      <c r="G170" s="122">
        <v>9.5</v>
      </c>
    </row>
    <row r="171" spans="1:7" x14ac:dyDescent="0.25">
      <c r="A171" s="115">
        <f t="shared" si="2"/>
        <v>17.499999999999982</v>
      </c>
      <c r="B171" s="121">
        <v>4.8</v>
      </c>
      <c r="C171" s="108">
        <v>6</v>
      </c>
      <c r="D171" s="122">
        <v>7.6</v>
      </c>
      <c r="E171" s="121">
        <v>5.6</v>
      </c>
      <c r="F171" s="108">
        <v>7.3</v>
      </c>
      <c r="G171" s="122">
        <v>9.6</v>
      </c>
    </row>
    <row r="172" spans="1:7" x14ac:dyDescent="0.25">
      <c r="A172" s="115">
        <f t="shared" si="2"/>
        <v>17.599999999999984</v>
      </c>
      <c r="B172" s="121">
        <v>4.8</v>
      </c>
      <c r="C172" s="108">
        <v>6.1</v>
      </c>
      <c r="D172" s="122">
        <v>7.7</v>
      </c>
      <c r="E172" s="121">
        <v>5.7</v>
      </c>
      <c r="F172" s="108">
        <v>7.4</v>
      </c>
      <c r="G172" s="122">
        <v>9.8000000000000007</v>
      </c>
    </row>
    <row r="173" spans="1:7" x14ac:dyDescent="0.25">
      <c r="A173" s="115">
        <f t="shared" si="2"/>
        <v>17.699999999999985</v>
      </c>
      <c r="B173" s="121">
        <v>4.8</v>
      </c>
      <c r="C173" s="108">
        <v>6.1</v>
      </c>
      <c r="D173" s="122">
        <v>7.9</v>
      </c>
      <c r="E173" s="121">
        <v>5.7</v>
      </c>
      <c r="F173" s="108">
        <v>7.5</v>
      </c>
      <c r="G173" s="122">
        <v>10</v>
      </c>
    </row>
    <row r="174" spans="1:7" x14ac:dyDescent="0.25">
      <c r="A174" s="115">
        <f t="shared" si="2"/>
        <v>17.799999999999986</v>
      </c>
      <c r="B174" s="121">
        <v>4.8</v>
      </c>
      <c r="C174" s="108">
        <v>6.2</v>
      </c>
      <c r="D174" s="122">
        <v>8</v>
      </c>
      <c r="E174" s="121">
        <v>5.7</v>
      </c>
      <c r="F174" s="108">
        <v>7.6</v>
      </c>
      <c r="G174" s="122">
        <v>10.199999999999999</v>
      </c>
    </row>
    <row r="175" spans="1:7" x14ac:dyDescent="0.25">
      <c r="A175" s="115">
        <f t="shared" si="2"/>
        <v>17.899999999999988</v>
      </c>
      <c r="B175" s="121">
        <v>4.8</v>
      </c>
      <c r="C175" s="108">
        <v>6.3</v>
      </c>
      <c r="D175" s="122">
        <v>8.1999999999999993</v>
      </c>
      <c r="E175" s="121">
        <v>5.7</v>
      </c>
      <c r="F175" s="108">
        <v>7.7</v>
      </c>
      <c r="G175" s="122">
        <v>10.4</v>
      </c>
    </row>
    <row r="176" spans="1:7" x14ac:dyDescent="0.25">
      <c r="A176" s="115">
        <f t="shared" si="2"/>
        <v>17.999999999999989</v>
      </c>
      <c r="B176" s="121">
        <v>4.9000000000000004</v>
      </c>
      <c r="C176" s="108">
        <v>6.3</v>
      </c>
      <c r="D176" s="122">
        <v>8.3000000000000007</v>
      </c>
      <c r="E176" s="121">
        <v>5.8</v>
      </c>
      <c r="F176" s="108">
        <v>7.8</v>
      </c>
      <c r="G176" s="122">
        <v>10.6</v>
      </c>
    </row>
    <row r="177" spans="1:7" x14ac:dyDescent="0.25">
      <c r="A177" s="115">
        <f t="shared" si="2"/>
        <v>18.099999999999991</v>
      </c>
      <c r="B177" s="121">
        <v>4.9000000000000004</v>
      </c>
      <c r="C177" s="108">
        <v>6.4</v>
      </c>
      <c r="D177" s="122">
        <v>8.5</v>
      </c>
      <c r="E177" s="121">
        <v>5.8</v>
      </c>
      <c r="F177" s="108">
        <v>7.9</v>
      </c>
      <c r="G177" s="122">
        <v>10.8</v>
      </c>
    </row>
    <row r="178" spans="1:7" x14ac:dyDescent="0.25">
      <c r="A178" s="115">
        <f t="shared" si="2"/>
        <v>18.199999999999992</v>
      </c>
      <c r="B178" s="121">
        <v>4.9000000000000004</v>
      </c>
      <c r="C178" s="108">
        <v>6.5</v>
      </c>
      <c r="D178" s="122">
        <v>8.6</v>
      </c>
      <c r="E178" s="121">
        <v>5.8</v>
      </c>
      <c r="F178" s="108">
        <v>8.1</v>
      </c>
      <c r="G178" s="122">
        <v>11.1</v>
      </c>
    </row>
    <row r="179" spans="1:7" x14ac:dyDescent="0.25">
      <c r="A179" s="115">
        <f t="shared" si="2"/>
        <v>18.299999999999994</v>
      </c>
      <c r="B179" s="121">
        <v>4.9000000000000004</v>
      </c>
      <c r="C179" s="108">
        <v>6.6</v>
      </c>
      <c r="D179" s="122">
        <v>8.8000000000000007</v>
      </c>
      <c r="E179" s="121">
        <v>5.8</v>
      </c>
      <c r="F179" s="108">
        <v>8.1999999999999993</v>
      </c>
      <c r="G179" s="122">
        <v>11.3</v>
      </c>
    </row>
    <row r="180" spans="1:7" x14ac:dyDescent="0.25">
      <c r="A180" s="115">
        <f t="shared" si="2"/>
        <v>18.399999999999995</v>
      </c>
      <c r="B180" s="121">
        <v>4.9000000000000004</v>
      </c>
      <c r="C180" s="108">
        <v>6.7</v>
      </c>
      <c r="D180" s="122">
        <v>9</v>
      </c>
      <c r="E180" s="121">
        <v>5.9</v>
      </c>
      <c r="F180" s="108">
        <v>8.3000000000000007</v>
      </c>
      <c r="G180" s="122">
        <v>11.6</v>
      </c>
    </row>
    <row r="181" spans="1:7" x14ac:dyDescent="0.25">
      <c r="A181" s="115">
        <f t="shared" si="2"/>
        <v>18.499999999999996</v>
      </c>
      <c r="B181" s="121">
        <v>5</v>
      </c>
      <c r="C181" s="108">
        <v>6.8</v>
      </c>
      <c r="D181" s="122">
        <v>9.1999999999999993</v>
      </c>
      <c r="E181" s="121">
        <v>5.9</v>
      </c>
      <c r="F181" s="108">
        <v>8.5</v>
      </c>
      <c r="G181" s="122">
        <v>11.9</v>
      </c>
    </row>
    <row r="182" spans="1:7" x14ac:dyDescent="0.25">
      <c r="A182" s="115">
        <f t="shared" si="2"/>
        <v>18.599999999999998</v>
      </c>
      <c r="B182" s="121">
        <v>5</v>
      </c>
      <c r="C182" s="108">
        <v>6.9</v>
      </c>
      <c r="D182" s="122">
        <v>9.4</v>
      </c>
      <c r="E182" s="121">
        <v>5.9</v>
      </c>
      <c r="F182" s="108">
        <v>8.6</v>
      </c>
      <c r="G182" s="122">
        <v>12.2</v>
      </c>
    </row>
    <row r="183" spans="1:7" x14ac:dyDescent="0.25">
      <c r="A183" s="115">
        <f t="shared" si="2"/>
        <v>18.7</v>
      </c>
      <c r="B183" s="121">
        <v>5</v>
      </c>
      <c r="C183" s="108">
        <v>7</v>
      </c>
      <c r="D183" s="122">
        <v>9.6999999999999993</v>
      </c>
      <c r="E183" s="121">
        <v>6</v>
      </c>
      <c r="F183" s="108">
        <v>8.8000000000000007</v>
      </c>
      <c r="G183" s="122">
        <v>12.5</v>
      </c>
    </row>
    <row r="184" spans="1:7" x14ac:dyDescent="0.25">
      <c r="A184" s="115">
        <f t="shared" si="2"/>
        <v>18.8</v>
      </c>
      <c r="B184" s="121">
        <v>5</v>
      </c>
      <c r="C184" s="108">
        <v>7.1</v>
      </c>
      <c r="D184" s="122">
        <v>9.9</v>
      </c>
      <c r="E184" s="121">
        <v>6</v>
      </c>
      <c r="F184" s="108">
        <v>8.9</v>
      </c>
      <c r="G184" s="122">
        <v>12.8</v>
      </c>
    </row>
    <row r="185" spans="1:7" x14ac:dyDescent="0.25">
      <c r="A185" s="115">
        <f t="shared" si="2"/>
        <v>18.900000000000002</v>
      </c>
      <c r="B185" s="121">
        <v>5.0999999999999996</v>
      </c>
      <c r="C185" s="108">
        <v>7.3</v>
      </c>
      <c r="D185" s="122">
        <v>10.199999999999999</v>
      </c>
      <c r="E185" s="121">
        <v>6</v>
      </c>
      <c r="F185" s="108">
        <v>9.1</v>
      </c>
      <c r="G185" s="122">
        <v>13.2</v>
      </c>
    </row>
    <row r="186" spans="1:7" x14ac:dyDescent="0.25">
      <c r="A186" s="115">
        <f t="shared" si="2"/>
        <v>19.000000000000004</v>
      </c>
      <c r="B186" s="121">
        <v>5.0999999999999996</v>
      </c>
      <c r="C186" s="108">
        <v>7.4</v>
      </c>
      <c r="D186" s="122">
        <v>10.4</v>
      </c>
      <c r="E186" s="121">
        <v>6.1</v>
      </c>
      <c r="F186" s="108">
        <v>9.3000000000000007</v>
      </c>
      <c r="G186" s="122">
        <v>13.6</v>
      </c>
    </row>
    <row r="187" spans="1:7" x14ac:dyDescent="0.25">
      <c r="A187" s="115">
        <f t="shared" si="2"/>
        <v>19.100000000000005</v>
      </c>
      <c r="B187" s="121">
        <v>5.0999999999999996</v>
      </c>
      <c r="C187" s="108">
        <v>7.5</v>
      </c>
      <c r="D187" s="122">
        <v>10.7</v>
      </c>
      <c r="E187" s="121">
        <v>6.1</v>
      </c>
      <c r="F187" s="108">
        <v>9.5</v>
      </c>
      <c r="G187" s="122">
        <v>14</v>
      </c>
    </row>
    <row r="188" spans="1:7" x14ac:dyDescent="0.25">
      <c r="A188" s="115">
        <f t="shared" si="2"/>
        <v>19.200000000000006</v>
      </c>
      <c r="B188" s="121">
        <v>5.2</v>
      </c>
      <c r="C188" s="108">
        <v>7.7</v>
      </c>
      <c r="D188" s="122">
        <v>11.1</v>
      </c>
      <c r="E188" s="121">
        <v>6.2</v>
      </c>
      <c r="F188" s="108">
        <v>9.6999999999999993</v>
      </c>
      <c r="G188" s="122">
        <v>14.4</v>
      </c>
    </row>
    <row r="189" spans="1:7" x14ac:dyDescent="0.25">
      <c r="A189" s="115">
        <f t="shared" si="2"/>
        <v>19.300000000000008</v>
      </c>
      <c r="B189" s="121">
        <v>5.2</v>
      </c>
      <c r="C189" s="108">
        <v>7.8</v>
      </c>
      <c r="D189" s="122">
        <v>11.4</v>
      </c>
      <c r="E189" s="121">
        <v>6.2</v>
      </c>
      <c r="F189" s="108">
        <v>9.9</v>
      </c>
      <c r="G189" s="122">
        <v>14.9</v>
      </c>
    </row>
    <row r="190" spans="1:7" x14ac:dyDescent="0.25">
      <c r="A190" s="115">
        <f t="shared" si="2"/>
        <v>19.400000000000009</v>
      </c>
      <c r="B190" s="121">
        <v>5.2</v>
      </c>
      <c r="C190" s="108">
        <v>8</v>
      </c>
      <c r="D190" s="122">
        <v>11.7</v>
      </c>
      <c r="E190" s="121">
        <v>6.3</v>
      </c>
      <c r="F190" s="108">
        <v>10.199999999999999</v>
      </c>
      <c r="G190" s="122">
        <v>15.4</v>
      </c>
    </row>
    <row r="191" spans="1:7" x14ac:dyDescent="0.25">
      <c r="A191" s="115">
        <f t="shared" si="2"/>
        <v>19.500000000000011</v>
      </c>
      <c r="B191" s="121">
        <v>5.3</v>
      </c>
      <c r="C191" s="108">
        <v>8.1999999999999993</v>
      </c>
      <c r="D191" s="122">
        <v>12.1</v>
      </c>
      <c r="E191" s="121">
        <v>6.3</v>
      </c>
      <c r="F191" s="108">
        <v>10.4</v>
      </c>
      <c r="G191" s="122">
        <v>15.9</v>
      </c>
    </row>
    <row r="192" spans="1:7" x14ac:dyDescent="0.25">
      <c r="A192" s="115">
        <f t="shared" si="2"/>
        <v>19.600000000000012</v>
      </c>
      <c r="B192" s="121">
        <v>5.3</v>
      </c>
      <c r="C192" s="108">
        <v>8.4</v>
      </c>
      <c r="D192" s="122">
        <v>12.5</v>
      </c>
      <c r="E192" s="121">
        <v>6.4</v>
      </c>
      <c r="F192" s="108">
        <v>10.7</v>
      </c>
      <c r="G192" s="122">
        <v>16.5</v>
      </c>
    </row>
    <row r="193" spans="1:7" x14ac:dyDescent="0.25">
      <c r="A193" s="115">
        <f t="shared" si="2"/>
        <v>19.700000000000014</v>
      </c>
      <c r="B193" s="121">
        <v>5.3</v>
      </c>
      <c r="C193" s="108">
        <v>8.6</v>
      </c>
      <c r="D193" s="122">
        <v>12.9</v>
      </c>
      <c r="E193" s="121">
        <v>6.4</v>
      </c>
      <c r="F193" s="108">
        <v>11</v>
      </c>
      <c r="G193" s="122">
        <v>17.100000000000001</v>
      </c>
    </row>
    <row r="194" spans="1:7" x14ac:dyDescent="0.25">
      <c r="A194" s="115">
        <f t="shared" si="2"/>
        <v>19.800000000000015</v>
      </c>
      <c r="B194" s="121">
        <v>5.4</v>
      </c>
      <c r="C194" s="108">
        <v>8.8000000000000007</v>
      </c>
      <c r="D194" s="122">
        <v>13.4</v>
      </c>
      <c r="E194" s="121">
        <v>6.5</v>
      </c>
      <c r="F194" s="108">
        <v>11.3</v>
      </c>
      <c r="G194" s="122">
        <v>17.7</v>
      </c>
    </row>
    <row r="195" spans="1:7" x14ac:dyDescent="0.25">
      <c r="A195" s="115">
        <f t="shared" si="2"/>
        <v>19.900000000000016</v>
      </c>
      <c r="B195" s="121">
        <v>5.4</v>
      </c>
      <c r="C195" s="108">
        <v>9</v>
      </c>
      <c r="D195" s="122">
        <v>13.9</v>
      </c>
      <c r="E195" s="121">
        <v>6.5</v>
      </c>
      <c r="F195" s="108">
        <v>11.6</v>
      </c>
      <c r="G195" s="122">
        <v>18.399999999999999</v>
      </c>
    </row>
    <row r="196" spans="1:7" x14ac:dyDescent="0.25">
      <c r="A196" s="115">
        <f t="shared" si="2"/>
        <v>20.000000000000018</v>
      </c>
      <c r="B196" s="121">
        <v>5.5</v>
      </c>
      <c r="C196" s="108">
        <v>9.3000000000000007</v>
      </c>
      <c r="D196" s="122">
        <v>14.4</v>
      </c>
      <c r="E196" s="121">
        <v>6.6</v>
      </c>
      <c r="F196" s="108">
        <v>12</v>
      </c>
      <c r="G196" s="122">
        <v>19.100000000000001</v>
      </c>
    </row>
    <row r="197" spans="1:7" x14ac:dyDescent="0.25">
      <c r="A197" s="115">
        <f t="shared" si="2"/>
        <v>20.100000000000019</v>
      </c>
      <c r="B197" s="121">
        <v>5.5</v>
      </c>
      <c r="C197" s="108">
        <v>9.6</v>
      </c>
      <c r="D197" s="122">
        <v>15</v>
      </c>
      <c r="E197" s="121">
        <v>6.7</v>
      </c>
      <c r="F197" s="108">
        <v>12.3</v>
      </c>
      <c r="G197" s="122">
        <v>19.899999999999999</v>
      </c>
    </row>
    <row r="198" spans="1:7" x14ac:dyDescent="0.25">
      <c r="A198" s="115">
        <f t="shared" si="2"/>
        <v>20.200000000000021</v>
      </c>
      <c r="B198" s="121">
        <v>5.6</v>
      </c>
      <c r="C198" s="108">
        <v>9.8000000000000007</v>
      </c>
      <c r="D198" s="122">
        <v>15.6</v>
      </c>
      <c r="E198" s="121">
        <v>6.8</v>
      </c>
      <c r="F198" s="108">
        <v>12.7</v>
      </c>
      <c r="G198" s="122">
        <v>20.7</v>
      </c>
    </row>
    <row r="199" spans="1:7" x14ac:dyDescent="0.25">
      <c r="A199" s="115">
        <f t="shared" si="2"/>
        <v>20.300000000000022</v>
      </c>
      <c r="B199" s="121">
        <v>5.6</v>
      </c>
      <c r="C199" s="108">
        <v>10.1</v>
      </c>
      <c r="D199" s="122">
        <v>16.2</v>
      </c>
      <c r="E199" s="121">
        <v>6.8</v>
      </c>
      <c r="F199" s="108">
        <v>13.1</v>
      </c>
      <c r="G199" s="122">
        <v>21.6</v>
      </c>
    </row>
    <row r="200" spans="1:7" x14ac:dyDescent="0.25">
      <c r="A200" s="115">
        <f t="shared" si="2"/>
        <v>20.400000000000023</v>
      </c>
      <c r="B200" s="121">
        <v>5.7</v>
      </c>
      <c r="C200" s="108">
        <v>10.4</v>
      </c>
      <c r="D200" s="122">
        <v>16.899999999999999</v>
      </c>
      <c r="E200" s="121">
        <v>6.9</v>
      </c>
      <c r="F200" s="108">
        <v>13.6</v>
      </c>
      <c r="G200" s="122">
        <v>22.5</v>
      </c>
    </row>
    <row r="201" spans="1:7" x14ac:dyDescent="0.25">
      <c r="A201" s="115">
        <f t="shared" ref="A201:A264" si="3">A200+0.1</f>
        <v>20.500000000000025</v>
      </c>
      <c r="B201" s="121">
        <v>5.7</v>
      </c>
      <c r="C201" s="108">
        <v>10.8</v>
      </c>
      <c r="D201" s="122">
        <v>17.600000000000001</v>
      </c>
      <c r="E201" s="121">
        <v>7</v>
      </c>
      <c r="F201" s="108">
        <v>14</v>
      </c>
      <c r="G201" s="122">
        <v>23.5</v>
      </c>
    </row>
    <row r="202" spans="1:7" x14ac:dyDescent="0.25">
      <c r="A202" s="115">
        <f t="shared" si="3"/>
        <v>20.600000000000026</v>
      </c>
      <c r="B202" s="121">
        <v>5.8</v>
      </c>
      <c r="C202" s="108">
        <v>11.1</v>
      </c>
      <c r="D202" s="122">
        <v>18.399999999999999</v>
      </c>
      <c r="E202" s="121">
        <v>7.1</v>
      </c>
      <c r="F202" s="108">
        <v>14.5</v>
      </c>
      <c r="G202" s="122">
        <v>24.6</v>
      </c>
    </row>
    <row r="203" spans="1:7" x14ac:dyDescent="0.25">
      <c r="A203" s="115">
        <f t="shared" si="3"/>
        <v>20.700000000000028</v>
      </c>
      <c r="B203" s="121">
        <v>5.9</v>
      </c>
      <c r="C203" s="108">
        <v>11.5</v>
      </c>
      <c r="D203" s="122">
        <v>19.2</v>
      </c>
      <c r="E203" s="121">
        <v>7.2</v>
      </c>
      <c r="F203" s="108">
        <v>15</v>
      </c>
      <c r="G203" s="122">
        <v>25.7</v>
      </c>
    </row>
    <row r="204" spans="1:7" x14ac:dyDescent="0.25">
      <c r="A204" s="115">
        <f t="shared" si="3"/>
        <v>20.800000000000029</v>
      </c>
      <c r="B204" s="121">
        <v>6</v>
      </c>
      <c r="C204" s="108">
        <v>11.9</v>
      </c>
      <c r="D204" s="122">
        <v>20</v>
      </c>
      <c r="E204" s="121">
        <v>7.3</v>
      </c>
      <c r="F204" s="108">
        <v>15.6</v>
      </c>
      <c r="G204" s="122">
        <v>26.9</v>
      </c>
    </row>
    <row r="205" spans="1:7" x14ac:dyDescent="0.25">
      <c r="A205" s="115">
        <f t="shared" si="3"/>
        <v>20.900000000000031</v>
      </c>
      <c r="B205" s="121">
        <v>6</v>
      </c>
      <c r="C205" s="108">
        <v>12.3</v>
      </c>
      <c r="D205" s="122">
        <v>20.9</v>
      </c>
      <c r="E205" s="121">
        <v>7.4</v>
      </c>
      <c r="F205" s="108">
        <v>16.100000000000001</v>
      </c>
      <c r="G205" s="122">
        <v>28.1</v>
      </c>
    </row>
    <row r="206" spans="1:7" x14ac:dyDescent="0.25">
      <c r="A206" s="115">
        <f t="shared" si="3"/>
        <v>21.000000000000032</v>
      </c>
      <c r="B206" s="121">
        <v>6.1</v>
      </c>
      <c r="C206" s="108">
        <v>12.7</v>
      </c>
      <c r="D206" s="122">
        <v>21.8</v>
      </c>
      <c r="E206" s="121">
        <v>7.5</v>
      </c>
      <c r="F206" s="108">
        <v>16.7</v>
      </c>
      <c r="G206" s="122">
        <v>29.4</v>
      </c>
    </row>
    <row r="207" spans="1:7" x14ac:dyDescent="0.25">
      <c r="A207" s="115">
        <f t="shared" si="3"/>
        <v>21.100000000000033</v>
      </c>
      <c r="B207" s="121">
        <v>6.2</v>
      </c>
      <c r="C207" s="108">
        <v>13.1</v>
      </c>
      <c r="D207" s="122">
        <v>22.8</v>
      </c>
      <c r="E207" s="121">
        <v>7.6</v>
      </c>
      <c r="F207" s="108">
        <v>17.3</v>
      </c>
      <c r="G207" s="122">
        <v>30.7</v>
      </c>
    </row>
    <row r="208" spans="1:7" x14ac:dyDescent="0.25">
      <c r="A208" s="115">
        <f t="shared" si="3"/>
        <v>21.200000000000035</v>
      </c>
      <c r="B208" s="121">
        <v>6.3</v>
      </c>
      <c r="C208" s="108">
        <v>13.5</v>
      </c>
      <c r="D208" s="122">
        <v>23.8</v>
      </c>
      <c r="E208" s="121">
        <v>7.7</v>
      </c>
      <c r="F208" s="108">
        <v>17.899999999999999</v>
      </c>
      <c r="G208" s="122">
        <v>32.1</v>
      </c>
    </row>
    <row r="209" spans="1:7" x14ac:dyDescent="0.25">
      <c r="A209" s="115">
        <f t="shared" si="3"/>
        <v>21.300000000000036</v>
      </c>
      <c r="B209" s="121">
        <v>6.3</v>
      </c>
      <c r="C209" s="108">
        <v>14</v>
      </c>
      <c r="D209" s="122">
        <v>24.8</v>
      </c>
      <c r="E209" s="121">
        <v>7.8</v>
      </c>
      <c r="F209" s="108">
        <v>18.5</v>
      </c>
      <c r="G209" s="122">
        <v>33.5</v>
      </c>
    </row>
    <row r="210" spans="1:7" x14ac:dyDescent="0.25">
      <c r="A210" s="115">
        <f t="shared" si="3"/>
        <v>21.400000000000038</v>
      </c>
      <c r="B210" s="121">
        <v>6.4</v>
      </c>
      <c r="C210" s="108">
        <v>14.4</v>
      </c>
      <c r="D210" s="122">
        <v>25.9</v>
      </c>
      <c r="E210" s="121">
        <v>8</v>
      </c>
      <c r="F210" s="108">
        <v>19.100000000000001</v>
      </c>
      <c r="G210" s="122">
        <v>34.9</v>
      </c>
    </row>
    <row r="211" spans="1:7" x14ac:dyDescent="0.25">
      <c r="A211" s="115">
        <f t="shared" si="3"/>
        <v>21.500000000000039</v>
      </c>
      <c r="B211" s="121">
        <v>6.5</v>
      </c>
      <c r="C211" s="108">
        <v>14.8</v>
      </c>
      <c r="D211" s="122">
        <v>26.9</v>
      </c>
      <c r="E211" s="121">
        <v>8.1</v>
      </c>
      <c r="F211" s="108">
        <v>19.7</v>
      </c>
      <c r="G211" s="122">
        <v>36.4</v>
      </c>
    </row>
    <row r="212" spans="1:7" x14ac:dyDescent="0.25">
      <c r="A212" s="115">
        <f t="shared" si="3"/>
        <v>21.600000000000041</v>
      </c>
      <c r="B212" s="121">
        <v>6.6</v>
      </c>
      <c r="C212" s="108">
        <v>15.3</v>
      </c>
      <c r="D212" s="122">
        <v>28</v>
      </c>
      <c r="E212" s="121">
        <v>8.1999999999999993</v>
      </c>
      <c r="F212" s="108">
        <v>20.3</v>
      </c>
      <c r="G212" s="122">
        <v>37.799999999999997</v>
      </c>
    </row>
    <row r="213" spans="1:7" x14ac:dyDescent="0.25">
      <c r="A213" s="115">
        <f t="shared" si="3"/>
        <v>21.700000000000042</v>
      </c>
      <c r="B213" s="121">
        <v>6.7</v>
      </c>
      <c r="C213" s="108">
        <v>15.7</v>
      </c>
      <c r="D213" s="122">
        <v>29</v>
      </c>
      <c r="E213" s="121">
        <v>8.3000000000000007</v>
      </c>
      <c r="F213" s="108">
        <v>20.8</v>
      </c>
      <c r="G213" s="122">
        <v>39.1</v>
      </c>
    </row>
    <row r="214" spans="1:7" x14ac:dyDescent="0.25">
      <c r="A214" s="115">
        <f t="shared" si="3"/>
        <v>21.800000000000043</v>
      </c>
      <c r="B214" s="121">
        <v>6.7</v>
      </c>
      <c r="C214" s="108">
        <v>16</v>
      </c>
      <c r="D214" s="122">
        <v>30</v>
      </c>
      <c r="E214" s="121">
        <v>8.4</v>
      </c>
      <c r="F214" s="108">
        <v>21.3</v>
      </c>
      <c r="G214" s="122">
        <v>40.5</v>
      </c>
    </row>
    <row r="215" spans="1:7" x14ac:dyDescent="0.25">
      <c r="A215" s="115">
        <f t="shared" si="3"/>
        <v>21.900000000000045</v>
      </c>
      <c r="B215" s="121">
        <v>6.8</v>
      </c>
      <c r="C215" s="108">
        <v>16.399999999999999</v>
      </c>
      <c r="D215" s="122">
        <v>30.9</v>
      </c>
      <c r="E215" s="121">
        <v>8.5</v>
      </c>
      <c r="F215" s="108">
        <v>21.8</v>
      </c>
      <c r="G215" s="122">
        <v>41.7</v>
      </c>
    </row>
    <row r="216" spans="1:7" x14ac:dyDescent="0.25">
      <c r="A216" s="115">
        <f t="shared" si="3"/>
        <v>22.000000000000046</v>
      </c>
      <c r="B216" s="121">
        <v>6.9</v>
      </c>
      <c r="C216" s="108">
        <v>16.600000000000001</v>
      </c>
      <c r="D216" s="122">
        <v>31.6</v>
      </c>
      <c r="E216" s="121">
        <v>8.6</v>
      </c>
      <c r="F216" s="108">
        <v>22.2</v>
      </c>
      <c r="G216" s="122">
        <v>42.7</v>
      </c>
    </row>
    <row r="217" spans="1:7" x14ac:dyDescent="0.25">
      <c r="A217" s="115">
        <f t="shared" si="3"/>
        <v>22.100000000000048</v>
      </c>
      <c r="B217" s="121">
        <v>6.9</v>
      </c>
      <c r="C217" s="108">
        <v>16.899999999999999</v>
      </c>
      <c r="D217" s="122">
        <v>32.299999999999997</v>
      </c>
      <c r="E217" s="121">
        <v>8.6999999999999993</v>
      </c>
      <c r="F217" s="108">
        <v>22.5</v>
      </c>
      <c r="G217" s="122">
        <v>43.6</v>
      </c>
    </row>
    <row r="218" spans="1:7" x14ac:dyDescent="0.25">
      <c r="A218" s="115">
        <f t="shared" si="3"/>
        <v>22.200000000000049</v>
      </c>
      <c r="B218" s="121">
        <v>7</v>
      </c>
      <c r="C218" s="108">
        <v>17.100000000000001</v>
      </c>
      <c r="D218" s="122">
        <v>32.700000000000003</v>
      </c>
      <c r="E218" s="121">
        <v>8.6999999999999993</v>
      </c>
      <c r="F218" s="108">
        <v>22.8</v>
      </c>
      <c r="G218" s="122">
        <v>44.2</v>
      </c>
    </row>
    <row r="219" spans="1:7" x14ac:dyDescent="0.25">
      <c r="A219" s="115">
        <f t="shared" si="3"/>
        <v>22.30000000000005</v>
      </c>
      <c r="B219" s="121">
        <v>7</v>
      </c>
      <c r="C219" s="108">
        <v>17.2</v>
      </c>
      <c r="D219" s="122">
        <v>32.9</v>
      </c>
      <c r="E219" s="121">
        <v>8.8000000000000007</v>
      </c>
      <c r="F219" s="108">
        <v>22.9</v>
      </c>
      <c r="G219" s="122">
        <v>44.5</v>
      </c>
    </row>
    <row r="220" spans="1:7" x14ac:dyDescent="0.25">
      <c r="A220" s="115">
        <f t="shared" si="3"/>
        <v>22.400000000000052</v>
      </c>
      <c r="B220" s="121">
        <v>7</v>
      </c>
      <c r="C220" s="108">
        <v>17.2</v>
      </c>
      <c r="D220" s="122">
        <v>32.9</v>
      </c>
      <c r="E220" s="121">
        <v>8.8000000000000007</v>
      </c>
      <c r="F220" s="108">
        <v>23</v>
      </c>
      <c r="G220" s="122">
        <v>44.4</v>
      </c>
    </row>
    <row r="221" spans="1:7" x14ac:dyDescent="0.25">
      <c r="A221" s="115">
        <f t="shared" si="3"/>
        <v>22.500000000000053</v>
      </c>
      <c r="B221" s="121">
        <v>7</v>
      </c>
      <c r="C221" s="108">
        <v>17.2</v>
      </c>
      <c r="D221" s="122">
        <v>32.700000000000003</v>
      </c>
      <c r="E221" s="121">
        <v>8.8000000000000007</v>
      </c>
      <c r="F221" s="108">
        <v>22.9</v>
      </c>
      <c r="G221" s="122">
        <v>44.1</v>
      </c>
    </row>
    <row r="222" spans="1:7" x14ac:dyDescent="0.25">
      <c r="A222" s="115">
        <f t="shared" si="3"/>
        <v>22.600000000000055</v>
      </c>
      <c r="B222" s="121">
        <v>7</v>
      </c>
      <c r="C222" s="108">
        <v>17.100000000000001</v>
      </c>
      <c r="D222" s="122">
        <v>32.299999999999997</v>
      </c>
      <c r="E222" s="121">
        <v>8.8000000000000007</v>
      </c>
      <c r="F222" s="108">
        <v>22.8</v>
      </c>
      <c r="G222" s="122">
        <v>43.6</v>
      </c>
    </row>
    <row r="223" spans="1:7" x14ac:dyDescent="0.25">
      <c r="A223" s="115">
        <f t="shared" si="3"/>
        <v>22.700000000000056</v>
      </c>
      <c r="B223" s="121">
        <v>7</v>
      </c>
      <c r="C223" s="108">
        <v>17</v>
      </c>
      <c r="D223" s="122">
        <v>31.8</v>
      </c>
      <c r="E223" s="121">
        <v>8.6999999999999993</v>
      </c>
      <c r="F223" s="108">
        <v>22.6</v>
      </c>
      <c r="G223" s="122">
        <v>43</v>
      </c>
    </row>
    <row r="224" spans="1:7" x14ac:dyDescent="0.25">
      <c r="A224" s="115">
        <f t="shared" si="3"/>
        <v>22.800000000000058</v>
      </c>
      <c r="B224" s="121">
        <v>7</v>
      </c>
      <c r="C224" s="108">
        <v>16.8</v>
      </c>
      <c r="D224" s="122">
        <v>31.2</v>
      </c>
      <c r="E224" s="121">
        <v>8.6999999999999993</v>
      </c>
      <c r="F224" s="108">
        <v>22.4</v>
      </c>
      <c r="G224" s="122">
        <v>42.2</v>
      </c>
    </row>
    <row r="225" spans="1:7" x14ac:dyDescent="0.25">
      <c r="A225" s="115">
        <f t="shared" si="3"/>
        <v>22.900000000000059</v>
      </c>
      <c r="B225" s="121">
        <v>6.9</v>
      </c>
      <c r="C225" s="108">
        <v>16.5</v>
      </c>
      <c r="D225" s="122">
        <v>30.6</v>
      </c>
      <c r="E225" s="121">
        <v>8.6999999999999993</v>
      </c>
      <c r="F225" s="108">
        <v>22.1</v>
      </c>
      <c r="G225" s="122">
        <v>41.3</v>
      </c>
    </row>
    <row r="226" spans="1:7" x14ac:dyDescent="0.25">
      <c r="A226" s="115">
        <f t="shared" si="3"/>
        <v>23.00000000000006</v>
      </c>
      <c r="B226" s="121">
        <v>6.9</v>
      </c>
      <c r="C226" s="108">
        <v>16.3</v>
      </c>
      <c r="D226" s="122">
        <v>29.8</v>
      </c>
      <c r="E226" s="121">
        <v>8.6</v>
      </c>
      <c r="F226" s="108">
        <v>21.7</v>
      </c>
      <c r="G226" s="122">
        <v>40.299999999999997</v>
      </c>
    </row>
    <row r="227" spans="1:7" x14ac:dyDescent="0.25">
      <c r="A227" s="115">
        <f t="shared" si="3"/>
        <v>23.100000000000062</v>
      </c>
      <c r="B227" s="121">
        <v>6.9</v>
      </c>
      <c r="C227" s="108">
        <v>16</v>
      </c>
      <c r="D227" s="122">
        <v>29.1</v>
      </c>
      <c r="E227" s="121">
        <v>8.6</v>
      </c>
      <c r="F227" s="108">
        <v>21.3</v>
      </c>
      <c r="G227" s="122">
        <v>39.299999999999997</v>
      </c>
    </row>
    <row r="228" spans="1:7" x14ac:dyDescent="0.25">
      <c r="A228" s="115">
        <f t="shared" si="3"/>
        <v>23.200000000000063</v>
      </c>
      <c r="B228" s="121">
        <v>6.8</v>
      </c>
      <c r="C228" s="108">
        <v>15.7</v>
      </c>
      <c r="D228" s="122">
        <v>28.3</v>
      </c>
      <c r="E228" s="121">
        <v>8.5</v>
      </c>
      <c r="F228" s="108">
        <v>20.9</v>
      </c>
      <c r="G228" s="122">
        <v>38.200000000000003</v>
      </c>
    </row>
    <row r="229" spans="1:7" x14ac:dyDescent="0.25">
      <c r="A229" s="115">
        <f t="shared" si="3"/>
        <v>23.300000000000065</v>
      </c>
      <c r="B229" s="121">
        <v>6.8</v>
      </c>
      <c r="C229" s="108">
        <v>15.4</v>
      </c>
      <c r="D229" s="122">
        <v>27.5</v>
      </c>
      <c r="E229" s="121">
        <v>8.4</v>
      </c>
      <c r="F229" s="108">
        <v>20.5</v>
      </c>
      <c r="G229" s="122">
        <v>37.1</v>
      </c>
    </row>
    <row r="230" spans="1:7" x14ac:dyDescent="0.25">
      <c r="A230" s="115">
        <f t="shared" si="3"/>
        <v>23.400000000000066</v>
      </c>
      <c r="B230" s="121">
        <v>6.7</v>
      </c>
      <c r="C230" s="108">
        <v>15.1</v>
      </c>
      <c r="D230" s="122">
        <v>26.7</v>
      </c>
      <c r="E230" s="121">
        <v>8.4</v>
      </c>
      <c r="F230" s="108">
        <v>20</v>
      </c>
      <c r="G230" s="122">
        <v>36</v>
      </c>
    </row>
    <row r="231" spans="1:7" x14ac:dyDescent="0.25">
      <c r="A231" s="115">
        <f t="shared" si="3"/>
        <v>23.500000000000068</v>
      </c>
      <c r="B231" s="121">
        <v>6.7</v>
      </c>
      <c r="C231" s="108">
        <v>14.8</v>
      </c>
      <c r="D231" s="122">
        <v>25.9</v>
      </c>
      <c r="E231" s="121">
        <v>8.3000000000000007</v>
      </c>
      <c r="F231" s="108">
        <v>19.600000000000001</v>
      </c>
      <c r="G231" s="122">
        <v>35</v>
      </c>
    </row>
    <row r="232" spans="1:7" x14ac:dyDescent="0.25">
      <c r="A232" s="115">
        <f t="shared" si="3"/>
        <v>23.600000000000069</v>
      </c>
      <c r="B232" s="121">
        <v>6.6</v>
      </c>
      <c r="C232" s="108">
        <v>14.4</v>
      </c>
      <c r="D232" s="122">
        <v>25.2</v>
      </c>
      <c r="E232" s="121">
        <v>8.1999999999999993</v>
      </c>
      <c r="F232" s="108">
        <v>19.2</v>
      </c>
      <c r="G232" s="122">
        <v>33.9</v>
      </c>
    </row>
    <row r="233" spans="1:7" x14ac:dyDescent="0.25">
      <c r="A233" s="115">
        <f t="shared" si="3"/>
        <v>23.70000000000007</v>
      </c>
      <c r="B233" s="121">
        <v>6.6</v>
      </c>
      <c r="C233" s="108">
        <v>14.1</v>
      </c>
      <c r="D233" s="122">
        <v>24.4</v>
      </c>
      <c r="E233" s="121">
        <v>8.1999999999999993</v>
      </c>
      <c r="F233" s="108">
        <v>18.7</v>
      </c>
      <c r="G233" s="122">
        <v>32.9</v>
      </c>
    </row>
    <row r="234" spans="1:7" x14ac:dyDescent="0.25">
      <c r="A234" s="115">
        <f t="shared" si="3"/>
        <v>23.800000000000072</v>
      </c>
      <c r="B234" s="121">
        <v>6.5</v>
      </c>
      <c r="C234" s="108">
        <v>13.8</v>
      </c>
      <c r="D234" s="122">
        <v>23.7</v>
      </c>
      <c r="E234" s="121">
        <v>8.1</v>
      </c>
      <c r="F234" s="108">
        <v>18.3</v>
      </c>
      <c r="G234" s="122">
        <v>31.9</v>
      </c>
    </row>
    <row r="235" spans="1:7" x14ac:dyDescent="0.25">
      <c r="A235" s="115">
        <f t="shared" si="3"/>
        <v>23.900000000000073</v>
      </c>
      <c r="B235" s="121">
        <v>6.5</v>
      </c>
      <c r="C235" s="108">
        <v>13.5</v>
      </c>
      <c r="D235" s="122">
        <v>23</v>
      </c>
      <c r="E235" s="121">
        <v>8.1</v>
      </c>
      <c r="F235" s="108">
        <v>17.899999999999999</v>
      </c>
      <c r="G235" s="122">
        <v>30.9</v>
      </c>
    </row>
    <row r="236" spans="1:7" x14ac:dyDescent="0.25">
      <c r="A236" s="115">
        <f t="shared" si="3"/>
        <v>24.000000000000075</v>
      </c>
      <c r="B236" s="121">
        <v>6.5</v>
      </c>
      <c r="C236" s="108">
        <v>13.2</v>
      </c>
      <c r="D236" s="122">
        <v>22.3</v>
      </c>
      <c r="E236" s="121">
        <v>8</v>
      </c>
      <c r="F236" s="108">
        <v>17.5</v>
      </c>
      <c r="G236" s="122">
        <v>30</v>
      </c>
    </row>
    <row r="237" spans="1:7" x14ac:dyDescent="0.25">
      <c r="A237" s="115">
        <f t="shared" si="3"/>
        <v>24.100000000000076</v>
      </c>
      <c r="B237" s="121">
        <v>6.4</v>
      </c>
      <c r="C237" s="108">
        <v>12.9</v>
      </c>
      <c r="D237" s="122">
        <v>21.7</v>
      </c>
      <c r="E237" s="121">
        <v>8</v>
      </c>
      <c r="F237" s="108">
        <v>17.100000000000001</v>
      </c>
      <c r="G237" s="122">
        <v>29.1</v>
      </c>
    </row>
    <row r="238" spans="1:7" x14ac:dyDescent="0.25">
      <c r="A238" s="115">
        <f t="shared" si="3"/>
        <v>24.200000000000077</v>
      </c>
      <c r="B238" s="121">
        <v>6.4</v>
      </c>
      <c r="C238" s="108">
        <v>12.7</v>
      </c>
      <c r="D238" s="122">
        <v>21.1</v>
      </c>
      <c r="E238" s="121">
        <v>7.9</v>
      </c>
      <c r="F238" s="108">
        <v>16.7</v>
      </c>
      <c r="G238" s="122">
        <v>28.3</v>
      </c>
    </row>
    <row r="239" spans="1:7" x14ac:dyDescent="0.25">
      <c r="A239" s="115">
        <f t="shared" si="3"/>
        <v>24.300000000000079</v>
      </c>
      <c r="B239" s="121">
        <v>6.4</v>
      </c>
      <c r="C239" s="108">
        <v>12.4</v>
      </c>
      <c r="D239" s="122">
        <v>20.5</v>
      </c>
      <c r="E239" s="121">
        <v>7.9</v>
      </c>
      <c r="F239" s="108">
        <v>16.3</v>
      </c>
      <c r="G239" s="122">
        <v>27.5</v>
      </c>
    </row>
    <row r="240" spans="1:7" x14ac:dyDescent="0.25">
      <c r="A240" s="115">
        <f t="shared" si="3"/>
        <v>24.40000000000008</v>
      </c>
      <c r="B240" s="121">
        <v>6.3</v>
      </c>
      <c r="C240" s="108">
        <v>12.2</v>
      </c>
      <c r="D240" s="122">
        <v>19.899999999999999</v>
      </c>
      <c r="E240" s="121">
        <v>7.8</v>
      </c>
      <c r="F240" s="108">
        <v>16</v>
      </c>
      <c r="G240" s="122">
        <v>26.8</v>
      </c>
    </row>
    <row r="241" spans="1:7" x14ac:dyDescent="0.25">
      <c r="A241" s="115">
        <f t="shared" si="3"/>
        <v>24.500000000000082</v>
      </c>
      <c r="B241" s="121">
        <v>6.3</v>
      </c>
      <c r="C241" s="108">
        <v>11.9</v>
      </c>
      <c r="D241" s="122">
        <v>19.399999999999999</v>
      </c>
      <c r="E241" s="121">
        <v>7.8</v>
      </c>
      <c r="F241" s="108">
        <v>15.7</v>
      </c>
      <c r="G241" s="122">
        <v>26</v>
      </c>
    </row>
    <row r="242" spans="1:7" x14ac:dyDescent="0.25">
      <c r="A242" s="115">
        <f t="shared" si="3"/>
        <v>24.600000000000083</v>
      </c>
      <c r="B242" s="121">
        <v>6.3</v>
      </c>
      <c r="C242" s="108">
        <v>11.7</v>
      </c>
      <c r="D242" s="122">
        <v>18.899999999999999</v>
      </c>
      <c r="E242" s="121">
        <v>7.8</v>
      </c>
      <c r="F242" s="108">
        <v>15.4</v>
      </c>
      <c r="G242" s="122">
        <v>25.4</v>
      </c>
    </row>
    <row r="243" spans="1:7" x14ac:dyDescent="0.25">
      <c r="A243" s="115">
        <f t="shared" si="3"/>
        <v>24.700000000000085</v>
      </c>
      <c r="B243" s="121">
        <v>6.3</v>
      </c>
      <c r="C243" s="108">
        <v>11.5</v>
      </c>
      <c r="D243" s="122">
        <v>18.5</v>
      </c>
      <c r="E243" s="121">
        <v>7.7</v>
      </c>
      <c r="F243" s="108">
        <v>15.1</v>
      </c>
      <c r="G243" s="122">
        <v>24.7</v>
      </c>
    </row>
    <row r="244" spans="1:7" x14ac:dyDescent="0.25">
      <c r="A244" s="115">
        <f t="shared" si="3"/>
        <v>24.800000000000086</v>
      </c>
      <c r="B244" s="121">
        <v>6.3</v>
      </c>
      <c r="C244" s="108">
        <v>11.3</v>
      </c>
      <c r="D244" s="122">
        <v>18</v>
      </c>
      <c r="E244" s="121">
        <v>7.7</v>
      </c>
      <c r="F244" s="108">
        <v>14.8</v>
      </c>
      <c r="G244" s="122">
        <v>24.1</v>
      </c>
    </row>
    <row r="245" spans="1:7" x14ac:dyDescent="0.25">
      <c r="A245" s="115">
        <f t="shared" si="3"/>
        <v>24.900000000000087</v>
      </c>
      <c r="B245" s="121">
        <v>6.2</v>
      </c>
      <c r="C245" s="108">
        <v>11.1</v>
      </c>
      <c r="D245" s="122">
        <v>17.600000000000001</v>
      </c>
      <c r="E245" s="121">
        <v>7.7</v>
      </c>
      <c r="F245" s="108">
        <v>14.6</v>
      </c>
      <c r="G245" s="122">
        <v>23.5</v>
      </c>
    </row>
    <row r="246" spans="1:7" x14ac:dyDescent="0.25">
      <c r="A246" s="115">
        <f t="shared" si="3"/>
        <v>25.000000000000089</v>
      </c>
      <c r="B246" s="121">
        <v>6.2</v>
      </c>
      <c r="C246" s="108">
        <v>11</v>
      </c>
      <c r="D246" s="122">
        <v>17.2</v>
      </c>
      <c r="E246" s="121">
        <v>7.7</v>
      </c>
      <c r="F246" s="108">
        <v>14.3</v>
      </c>
      <c r="G246" s="122">
        <v>23</v>
      </c>
    </row>
    <row r="247" spans="1:7" x14ac:dyDescent="0.25">
      <c r="A247" s="115">
        <f t="shared" si="3"/>
        <v>25.10000000000009</v>
      </c>
      <c r="B247" s="121">
        <v>6.2</v>
      </c>
      <c r="C247" s="108">
        <v>10.8</v>
      </c>
      <c r="D247" s="122">
        <v>16.899999999999999</v>
      </c>
      <c r="E247" s="121">
        <v>7.6</v>
      </c>
      <c r="F247" s="108">
        <v>14.1</v>
      </c>
      <c r="G247" s="122">
        <v>22.5</v>
      </c>
    </row>
    <row r="248" spans="1:7" x14ac:dyDescent="0.25">
      <c r="A248" s="115">
        <f t="shared" si="3"/>
        <v>25.200000000000092</v>
      </c>
      <c r="B248" s="121">
        <v>6.2</v>
      </c>
      <c r="C248" s="108">
        <v>10.6</v>
      </c>
      <c r="D248" s="122">
        <v>16.5</v>
      </c>
      <c r="E248" s="121">
        <v>7.6</v>
      </c>
      <c r="F248" s="108">
        <v>13.9</v>
      </c>
      <c r="G248" s="122">
        <v>22</v>
      </c>
    </row>
    <row r="249" spans="1:7" x14ac:dyDescent="0.25">
      <c r="A249" s="115">
        <f t="shared" si="3"/>
        <v>25.300000000000093</v>
      </c>
      <c r="B249" s="121">
        <v>6.2</v>
      </c>
      <c r="C249" s="108">
        <v>10.5</v>
      </c>
      <c r="D249" s="122">
        <v>16.2</v>
      </c>
      <c r="E249" s="121">
        <v>7.6</v>
      </c>
      <c r="F249" s="108">
        <v>13.7</v>
      </c>
      <c r="G249" s="122">
        <v>21.6</v>
      </c>
    </row>
    <row r="250" spans="1:7" x14ac:dyDescent="0.25">
      <c r="A250" s="115">
        <f t="shared" si="3"/>
        <v>25.400000000000095</v>
      </c>
      <c r="B250" s="121">
        <v>6.2</v>
      </c>
      <c r="C250" s="108">
        <v>10.4</v>
      </c>
      <c r="D250" s="122">
        <v>15.9</v>
      </c>
      <c r="E250" s="121">
        <v>7.6</v>
      </c>
      <c r="F250" s="108">
        <v>13.5</v>
      </c>
      <c r="G250" s="122">
        <v>21.1</v>
      </c>
    </row>
    <row r="251" spans="1:7" x14ac:dyDescent="0.25">
      <c r="A251" s="115">
        <f t="shared" si="3"/>
        <v>25.500000000000096</v>
      </c>
      <c r="B251" s="121">
        <v>6.2</v>
      </c>
      <c r="C251" s="108">
        <v>10.199999999999999</v>
      </c>
      <c r="D251" s="122">
        <v>15.6</v>
      </c>
      <c r="E251" s="121">
        <v>7.6</v>
      </c>
      <c r="F251" s="108">
        <v>13.3</v>
      </c>
      <c r="G251" s="122">
        <v>20.7</v>
      </c>
    </row>
    <row r="252" spans="1:7" x14ac:dyDescent="0.25">
      <c r="A252" s="115">
        <f t="shared" si="3"/>
        <v>25.600000000000097</v>
      </c>
      <c r="B252" s="121">
        <v>6.2</v>
      </c>
      <c r="C252" s="108">
        <v>10.1</v>
      </c>
      <c r="D252" s="122">
        <v>15.3</v>
      </c>
      <c r="E252" s="121">
        <v>7.6</v>
      </c>
      <c r="F252" s="108">
        <v>13.1</v>
      </c>
      <c r="G252" s="122">
        <v>20.399999999999999</v>
      </c>
    </row>
    <row r="253" spans="1:7" x14ac:dyDescent="0.25">
      <c r="A253" s="115">
        <f t="shared" si="3"/>
        <v>25.700000000000099</v>
      </c>
      <c r="B253" s="121">
        <v>6.1</v>
      </c>
      <c r="C253" s="108">
        <v>10</v>
      </c>
      <c r="D253" s="122">
        <v>15.1</v>
      </c>
      <c r="E253" s="121">
        <v>7.6</v>
      </c>
      <c r="F253" s="108">
        <v>13</v>
      </c>
      <c r="G253" s="122">
        <v>20</v>
      </c>
    </row>
    <row r="254" spans="1:7" x14ac:dyDescent="0.25">
      <c r="A254" s="115">
        <f t="shared" si="3"/>
        <v>25.8000000000001</v>
      </c>
      <c r="B254" s="121">
        <v>6.1</v>
      </c>
      <c r="C254" s="108">
        <v>9.9</v>
      </c>
      <c r="D254" s="122">
        <v>14.8</v>
      </c>
      <c r="E254" s="121">
        <v>7.6</v>
      </c>
      <c r="F254" s="108">
        <v>12.8</v>
      </c>
      <c r="G254" s="122">
        <v>19.7</v>
      </c>
    </row>
    <row r="255" spans="1:7" x14ac:dyDescent="0.25">
      <c r="A255" s="115">
        <f t="shared" si="3"/>
        <v>25.900000000000102</v>
      </c>
      <c r="B255" s="121">
        <v>6.1</v>
      </c>
      <c r="C255" s="108">
        <v>9.8000000000000007</v>
      </c>
      <c r="D255" s="122">
        <v>14.6</v>
      </c>
      <c r="E255" s="121">
        <v>7.6</v>
      </c>
      <c r="F255" s="108">
        <v>12.7</v>
      </c>
      <c r="G255" s="122">
        <v>19.399999999999999</v>
      </c>
    </row>
    <row r="256" spans="1:7" x14ac:dyDescent="0.25">
      <c r="A256" s="115">
        <f t="shared" si="3"/>
        <v>26.000000000000103</v>
      </c>
      <c r="B256" s="121">
        <v>6.1</v>
      </c>
      <c r="C256" s="108">
        <v>9.6999999999999993</v>
      </c>
      <c r="D256" s="122">
        <v>14.4</v>
      </c>
      <c r="E256" s="121">
        <v>7.6</v>
      </c>
      <c r="F256" s="108">
        <v>12.5</v>
      </c>
      <c r="G256" s="122">
        <v>19.100000000000001</v>
      </c>
    </row>
    <row r="257" spans="1:7" x14ac:dyDescent="0.25">
      <c r="A257" s="115">
        <f t="shared" si="3"/>
        <v>26.100000000000104</v>
      </c>
      <c r="B257" s="121">
        <v>6.1</v>
      </c>
      <c r="C257" s="108">
        <v>9.6</v>
      </c>
      <c r="D257" s="122">
        <v>14.2</v>
      </c>
      <c r="E257" s="121">
        <v>7.6</v>
      </c>
      <c r="F257" s="108">
        <v>12.4</v>
      </c>
      <c r="G257" s="122">
        <v>18.8</v>
      </c>
    </row>
    <row r="258" spans="1:7" x14ac:dyDescent="0.25">
      <c r="A258" s="115">
        <f t="shared" si="3"/>
        <v>26.200000000000106</v>
      </c>
      <c r="B258" s="121">
        <v>6.1</v>
      </c>
      <c r="C258" s="108">
        <v>9.5</v>
      </c>
      <c r="D258" s="122">
        <v>14</v>
      </c>
      <c r="E258" s="121">
        <v>7.6</v>
      </c>
      <c r="F258" s="108">
        <v>12.3</v>
      </c>
      <c r="G258" s="122">
        <v>18.5</v>
      </c>
    </row>
    <row r="259" spans="1:7" x14ac:dyDescent="0.25">
      <c r="A259" s="115">
        <f t="shared" si="3"/>
        <v>26.300000000000107</v>
      </c>
      <c r="B259" s="121">
        <v>6.1</v>
      </c>
      <c r="C259" s="108">
        <v>9.4</v>
      </c>
      <c r="D259" s="122">
        <v>13.8</v>
      </c>
      <c r="E259" s="121">
        <v>7.6</v>
      </c>
      <c r="F259" s="108">
        <v>12.2</v>
      </c>
      <c r="G259" s="122">
        <v>18.3</v>
      </c>
    </row>
    <row r="260" spans="1:7" x14ac:dyDescent="0.25">
      <c r="A260" s="115">
        <f t="shared" si="3"/>
        <v>26.400000000000109</v>
      </c>
      <c r="B260" s="121">
        <v>6.1</v>
      </c>
      <c r="C260" s="108">
        <v>9.4</v>
      </c>
      <c r="D260" s="122">
        <v>13.6</v>
      </c>
      <c r="E260" s="121">
        <v>7.6</v>
      </c>
      <c r="F260" s="108">
        <v>12.1</v>
      </c>
      <c r="G260" s="122">
        <v>18</v>
      </c>
    </row>
    <row r="261" spans="1:7" x14ac:dyDescent="0.25">
      <c r="A261" s="115">
        <f t="shared" si="3"/>
        <v>26.50000000000011</v>
      </c>
      <c r="B261" s="121">
        <v>6.1</v>
      </c>
      <c r="C261" s="108">
        <v>9.3000000000000007</v>
      </c>
      <c r="D261" s="122">
        <v>13.5</v>
      </c>
      <c r="E261" s="121">
        <v>7.6</v>
      </c>
      <c r="F261" s="108">
        <v>12</v>
      </c>
      <c r="G261" s="122">
        <v>17.8</v>
      </c>
    </row>
    <row r="262" spans="1:7" x14ac:dyDescent="0.25">
      <c r="A262" s="115">
        <f t="shared" si="3"/>
        <v>26.600000000000112</v>
      </c>
      <c r="B262" s="121">
        <v>6.2</v>
      </c>
      <c r="C262" s="108">
        <v>9.1999999999999993</v>
      </c>
      <c r="D262" s="122">
        <v>13.3</v>
      </c>
      <c r="E262" s="121">
        <v>7.6</v>
      </c>
      <c r="F262" s="108">
        <v>11.9</v>
      </c>
      <c r="G262" s="122">
        <v>17.600000000000001</v>
      </c>
    </row>
    <row r="263" spans="1:7" x14ac:dyDescent="0.25">
      <c r="A263" s="115">
        <f t="shared" si="3"/>
        <v>26.700000000000113</v>
      </c>
      <c r="B263" s="121">
        <v>6.2</v>
      </c>
      <c r="C263" s="108">
        <v>9.1999999999999993</v>
      </c>
      <c r="D263" s="122">
        <v>13.2</v>
      </c>
      <c r="E263" s="121">
        <v>7.6</v>
      </c>
      <c r="F263" s="108">
        <v>11.8</v>
      </c>
      <c r="G263" s="122">
        <v>17.399999999999999</v>
      </c>
    </row>
    <row r="264" spans="1:7" x14ac:dyDescent="0.25">
      <c r="A264" s="115">
        <f t="shared" si="3"/>
        <v>26.800000000000114</v>
      </c>
      <c r="B264" s="121">
        <v>6.2</v>
      </c>
      <c r="C264" s="108">
        <v>9.1</v>
      </c>
      <c r="D264" s="122">
        <v>13.1</v>
      </c>
      <c r="E264" s="121">
        <v>7.6</v>
      </c>
      <c r="F264" s="108">
        <v>11.7</v>
      </c>
      <c r="G264" s="122">
        <v>17.2</v>
      </c>
    </row>
    <row r="265" spans="1:7" x14ac:dyDescent="0.25">
      <c r="A265" s="115">
        <f t="shared" ref="A265:A328" si="4">A264+0.1</f>
        <v>26.900000000000116</v>
      </c>
      <c r="B265" s="121">
        <v>6.2</v>
      </c>
      <c r="C265" s="108">
        <v>9.1</v>
      </c>
      <c r="D265" s="122">
        <v>12.9</v>
      </c>
      <c r="E265" s="121">
        <v>7.6</v>
      </c>
      <c r="F265" s="108">
        <v>11.7</v>
      </c>
      <c r="G265" s="122">
        <v>17</v>
      </c>
    </row>
    <row r="266" spans="1:7" x14ac:dyDescent="0.25">
      <c r="A266" s="115">
        <f t="shared" si="4"/>
        <v>27.000000000000117</v>
      </c>
      <c r="B266" s="121">
        <v>6.2</v>
      </c>
      <c r="C266" s="108">
        <v>9</v>
      </c>
      <c r="D266" s="122">
        <v>12.8</v>
      </c>
      <c r="E266" s="121">
        <v>7.6</v>
      </c>
      <c r="F266" s="108">
        <v>11.6</v>
      </c>
      <c r="G266" s="122">
        <v>16.899999999999999</v>
      </c>
    </row>
    <row r="267" spans="1:7" x14ac:dyDescent="0.25">
      <c r="A267" s="115">
        <f t="shared" si="4"/>
        <v>27.100000000000119</v>
      </c>
      <c r="B267" s="121">
        <v>6.2</v>
      </c>
      <c r="C267" s="108">
        <v>9</v>
      </c>
      <c r="D267" s="122">
        <v>12.7</v>
      </c>
      <c r="E267" s="121">
        <v>7.6</v>
      </c>
      <c r="F267" s="108">
        <v>11.5</v>
      </c>
      <c r="G267" s="122">
        <v>16.7</v>
      </c>
    </row>
    <row r="268" spans="1:7" x14ac:dyDescent="0.25">
      <c r="A268" s="115">
        <f t="shared" si="4"/>
        <v>27.20000000000012</v>
      </c>
      <c r="B268" s="121">
        <v>6.2</v>
      </c>
      <c r="C268" s="108">
        <v>8.9</v>
      </c>
      <c r="D268" s="122">
        <v>12.6</v>
      </c>
      <c r="E268" s="121">
        <v>7.6</v>
      </c>
      <c r="F268" s="108">
        <v>11.5</v>
      </c>
      <c r="G268" s="122">
        <v>16.600000000000001</v>
      </c>
    </row>
    <row r="269" spans="1:7" x14ac:dyDescent="0.25">
      <c r="A269" s="115">
        <f t="shared" si="4"/>
        <v>27.300000000000122</v>
      </c>
      <c r="B269" s="121">
        <v>6.2</v>
      </c>
      <c r="C269" s="108">
        <v>8.9</v>
      </c>
      <c r="D269" s="122">
        <v>12.5</v>
      </c>
      <c r="E269" s="121">
        <v>7.6</v>
      </c>
      <c r="F269" s="108">
        <v>11.4</v>
      </c>
      <c r="G269" s="122">
        <v>16.5</v>
      </c>
    </row>
    <row r="270" spans="1:7" x14ac:dyDescent="0.25">
      <c r="A270" s="115">
        <f t="shared" si="4"/>
        <v>27.400000000000123</v>
      </c>
      <c r="B270" s="121">
        <v>6.2</v>
      </c>
      <c r="C270" s="108">
        <v>8.9</v>
      </c>
      <c r="D270" s="122">
        <v>12.4</v>
      </c>
      <c r="E270" s="121">
        <v>7.7</v>
      </c>
      <c r="F270" s="108">
        <v>11.4</v>
      </c>
      <c r="G270" s="122">
        <v>16.3</v>
      </c>
    </row>
    <row r="271" spans="1:7" x14ac:dyDescent="0.25">
      <c r="A271" s="115">
        <f t="shared" si="4"/>
        <v>27.500000000000124</v>
      </c>
      <c r="B271" s="121">
        <v>6.2</v>
      </c>
      <c r="C271" s="108">
        <v>8.8000000000000007</v>
      </c>
      <c r="D271" s="122">
        <v>12.3</v>
      </c>
      <c r="E271" s="121">
        <v>7.7</v>
      </c>
      <c r="F271" s="108">
        <v>11.3</v>
      </c>
      <c r="G271" s="122">
        <v>16.2</v>
      </c>
    </row>
    <row r="272" spans="1:7" x14ac:dyDescent="0.25">
      <c r="A272" s="115">
        <f t="shared" si="4"/>
        <v>27.600000000000126</v>
      </c>
      <c r="B272" s="121">
        <v>6.2</v>
      </c>
      <c r="C272" s="108">
        <v>8.8000000000000007</v>
      </c>
      <c r="D272" s="122">
        <v>12.2</v>
      </c>
      <c r="E272" s="121">
        <v>7.7</v>
      </c>
      <c r="F272" s="108">
        <v>11.3</v>
      </c>
      <c r="G272" s="122">
        <v>16.100000000000001</v>
      </c>
    </row>
    <row r="273" spans="1:7" x14ac:dyDescent="0.25">
      <c r="A273" s="115">
        <f t="shared" si="4"/>
        <v>27.700000000000127</v>
      </c>
      <c r="B273" s="121">
        <v>6.2</v>
      </c>
      <c r="C273" s="108">
        <v>8.8000000000000007</v>
      </c>
      <c r="D273" s="122">
        <v>12.2</v>
      </c>
      <c r="E273" s="121">
        <v>7.7</v>
      </c>
      <c r="F273" s="108">
        <v>11.3</v>
      </c>
      <c r="G273" s="122">
        <v>16</v>
      </c>
    </row>
    <row r="274" spans="1:7" x14ac:dyDescent="0.25">
      <c r="A274" s="115">
        <f t="shared" si="4"/>
        <v>27.800000000000129</v>
      </c>
      <c r="B274" s="121">
        <v>6.3</v>
      </c>
      <c r="C274" s="108">
        <v>8.8000000000000007</v>
      </c>
      <c r="D274" s="122">
        <v>12.1</v>
      </c>
      <c r="E274" s="121">
        <v>7.7</v>
      </c>
      <c r="F274" s="108">
        <v>11.2</v>
      </c>
      <c r="G274" s="122">
        <v>15.9</v>
      </c>
    </row>
    <row r="275" spans="1:7" x14ac:dyDescent="0.25">
      <c r="A275" s="115">
        <f t="shared" si="4"/>
        <v>27.90000000000013</v>
      </c>
      <c r="B275" s="121">
        <v>6.3</v>
      </c>
      <c r="C275" s="108">
        <v>8.6999999999999993</v>
      </c>
      <c r="D275" s="122">
        <v>12</v>
      </c>
      <c r="E275" s="121">
        <v>7.7</v>
      </c>
      <c r="F275" s="108">
        <v>11.2</v>
      </c>
      <c r="G275" s="122">
        <v>15.8</v>
      </c>
    </row>
    <row r="276" spans="1:7" x14ac:dyDescent="0.25">
      <c r="A276" s="115">
        <f t="shared" si="4"/>
        <v>28.000000000000131</v>
      </c>
      <c r="B276" s="121">
        <v>6.3</v>
      </c>
      <c r="C276" s="108">
        <v>8.6999999999999993</v>
      </c>
      <c r="D276" s="122">
        <v>12</v>
      </c>
      <c r="E276" s="121">
        <v>7.8</v>
      </c>
      <c r="F276" s="108">
        <v>11.2</v>
      </c>
      <c r="G276" s="122">
        <v>15.7</v>
      </c>
    </row>
    <row r="277" spans="1:7" x14ac:dyDescent="0.25">
      <c r="A277" s="115">
        <f t="shared" si="4"/>
        <v>28.100000000000133</v>
      </c>
      <c r="B277" s="121">
        <v>6.3</v>
      </c>
      <c r="C277" s="108">
        <v>8.6999999999999993</v>
      </c>
      <c r="D277" s="122">
        <v>11.9</v>
      </c>
      <c r="E277" s="121">
        <v>7.8</v>
      </c>
      <c r="F277" s="108">
        <v>11.1</v>
      </c>
      <c r="G277" s="122">
        <v>15.6</v>
      </c>
    </row>
    <row r="278" spans="1:7" x14ac:dyDescent="0.25">
      <c r="A278" s="115">
        <f t="shared" si="4"/>
        <v>28.200000000000134</v>
      </c>
      <c r="B278" s="121">
        <v>6.3</v>
      </c>
      <c r="C278" s="108">
        <v>8.6999999999999993</v>
      </c>
      <c r="D278" s="122">
        <v>11.9</v>
      </c>
      <c r="E278" s="121">
        <v>7.8</v>
      </c>
      <c r="F278" s="108">
        <v>11.1</v>
      </c>
      <c r="G278" s="122">
        <v>15.6</v>
      </c>
    </row>
    <row r="279" spans="1:7" x14ac:dyDescent="0.25">
      <c r="A279" s="115">
        <f t="shared" si="4"/>
        <v>28.300000000000136</v>
      </c>
      <c r="B279" s="121">
        <v>6.3</v>
      </c>
      <c r="C279" s="108">
        <v>8.6999999999999993</v>
      </c>
      <c r="D279" s="122">
        <v>11.8</v>
      </c>
      <c r="E279" s="121">
        <v>7.8</v>
      </c>
      <c r="F279" s="108">
        <v>11.1</v>
      </c>
      <c r="G279" s="122">
        <v>15.5</v>
      </c>
    </row>
    <row r="280" spans="1:7" x14ac:dyDescent="0.25">
      <c r="A280" s="115">
        <f t="shared" si="4"/>
        <v>28.400000000000137</v>
      </c>
      <c r="B280" s="121">
        <v>6.3</v>
      </c>
      <c r="C280" s="108">
        <v>8.6999999999999993</v>
      </c>
      <c r="D280" s="122">
        <v>11.8</v>
      </c>
      <c r="E280" s="121">
        <v>7.8</v>
      </c>
      <c r="F280" s="108">
        <v>11.1</v>
      </c>
      <c r="G280" s="122">
        <v>15.4</v>
      </c>
    </row>
    <row r="281" spans="1:7" x14ac:dyDescent="0.25">
      <c r="A281" s="115">
        <f t="shared" si="4"/>
        <v>28.500000000000139</v>
      </c>
      <c r="B281" s="121">
        <v>6.4</v>
      </c>
      <c r="C281" s="108">
        <v>8.6</v>
      </c>
      <c r="D281" s="122">
        <v>11.7</v>
      </c>
      <c r="E281" s="121">
        <v>7.9</v>
      </c>
      <c r="F281" s="108">
        <v>11.1</v>
      </c>
      <c r="G281" s="122">
        <v>15.4</v>
      </c>
    </row>
    <row r="282" spans="1:7" x14ac:dyDescent="0.25">
      <c r="A282" s="115">
        <f t="shared" si="4"/>
        <v>28.60000000000014</v>
      </c>
      <c r="B282" s="121">
        <v>6.4</v>
      </c>
      <c r="C282" s="108">
        <v>8.6</v>
      </c>
      <c r="D282" s="122">
        <v>11.7</v>
      </c>
      <c r="E282" s="121">
        <v>7.9</v>
      </c>
      <c r="F282" s="108">
        <v>11.1</v>
      </c>
      <c r="G282" s="122">
        <v>15.3</v>
      </c>
    </row>
    <row r="283" spans="1:7" x14ac:dyDescent="0.25">
      <c r="A283" s="115">
        <f t="shared" si="4"/>
        <v>28.700000000000141</v>
      </c>
      <c r="B283" s="121">
        <v>6.4</v>
      </c>
      <c r="C283" s="108">
        <v>8.6</v>
      </c>
      <c r="D283" s="122">
        <v>11.6</v>
      </c>
      <c r="E283" s="121">
        <v>7.9</v>
      </c>
      <c r="F283" s="108">
        <v>11</v>
      </c>
      <c r="G283" s="122">
        <v>15.2</v>
      </c>
    </row>
    <row r="284" spans="1:7" x14ac:dyDescent="0.25">
      <c r="A284" s="115">
        <f t="shared" si="4"/>
        <v>28.800000000000143</v>
      </c>
      <c r="B284" s="121">
        <v>6.4</v>
      </c>
      <c r="C284" s="108">
        <v>8.6</v>
      </c>
      <c r="D284" s="122">
        <v>11.6</v>
      </c>
      <c r="E284" s="121">
        <v>7.9</v>
      </c>
      <c r="F284" s="108">
        <v>11</v>
      </c>
      <c r="G284" s="122">
        <v>15.2</v>
      </c>
    </row>
    <row r="285" spans="1:7" x14ac:dyDescent="0.25">
      <c r="A285" s="115">
        <f t="shared" si="4"/>
        <v>28.900000000000144</v>
      </c>
      <c r="B285" s="121">
        <v>6.4</v>
      </c>
      <c r="C285" s="108">
        <v>8.6</v>
      </c>
      <c r="D285" s="122">
        <v>11.6</v>
      </c>
      <c r="E285" s="121">
        <v>8</v>
      </c>
      <c r="F285" s="108">
        <v>11</v>
      </c>
      <c r="G285" s="122">
        <v>15.2</v>
      </c>
    </row>
    <row r="286" spans="1:7" x14ac:dyDescent="0.25">
      <c r="A286" s="115">
        <f t="shared" si="4"/>
        <v>29.000000000000146</v>
      </c>
      <c r="B286" s="121">
        <v>6.4</v>
      </c>
      <c r="C286" s="108">
        <v>8.6</v>
      </c>
      <c r="D286" s="122">
        <v>11.5</v>
      </c>
      <c r="E286" s="121">
        <v>8</v>
      </c>
      <c r="F286" s="108">
        <v>11</v>
      </c>
      <c r="G286" s="122">
        <v>15.1</v>
      </c>
    </row>
    <row r="287" spans="1:7" x14ac:dyDescent="0.25">
      <c r="A287" s="115">
        <f t="shared" si="4"/>
        <v>29.100000000000147</v>
      </c>
      <c r="B287" s="121">
        <v>6.5</v>
      </c>
      <c r="C287" s="108">
        <v>8.6</v>
      </c>
      <c r="D287" s="122">
        <v>11.5</v>
      </c>
      <c r="E287" s="121">
        <v>8</v>
      </c>
      <c r="F287" s="108">
        <v>11</v>
      </c>
      <c r="G287" s="122">
        <v>15.1</v>
      </c>
    </row>
    <row r="288" spans="1:7" x14ac:dyDescent="0.25">
      <c r="A288" s="115">
        <f t="shared" si="4"/>
        <v>29.200000000000149</v>
      </c>
      <c r="B288" s="121">
        <v>6.5</v>
      </c>
      <c r="C288" s="108">
        <v>8.6</v>
      </c>
      <c r="D288" s="122">
        <v>11.5</v>
      </c>
      <c r="E288" s="121">
        <v>8</v>
      </c>
      <c r="F288" s="108">
        <v>11</v>
      </c>
      <c r="G288" s="122">
        <v>15</v>
      </c>
    </row>
    <row r="289" spans="1:7" x14ac:dyDescent="0.25">
      <c r="A289" s="115">
        <f t="shared" si="4"/>
        <v>29.30000000000015</v>
      </c>
      <c r="B289" s="121">
        <v>6.5</v>
      </c>
      <c r="C289" s="108">
        <v>8.6</v>
      </c>
      <c r="D289" s="122">
        <v>11.5</v>
      </c>
      <c r="E289" s="121">
        <v>8.1</v>
      </c>
      <c r="F289" s="108">
        <v>11</v>
      </c>
      <c r="G289" s="122">
        <v>15</v>
      </c>
    </row>
    <row r="290" spans="1:7" x14ac:dyDescent="0.25">
      <c r="A290" s="115">
        <f t="shared" si="4"/>
        <v>29.400000000000151</v>
      </c>
      <c r="B290" s="121">
        <v>6.5</v>
      </c>
      <c r="C290" s="108">
        <v>8.6</v>
      </c>
      <c r="D290" s="122">
        <v>11.4</v>
      </c>
      <c r="E290" s="121">
        <v>8.1</v>
      </c>
      <c r="F290" s="108">
        <v>11</v>
      </c>
      <c r="G290" s="122">
        <v>15</v>
      </c>
    </row>
    <row r="291" spans="1:7" x14ac:dyDescent="0.25">
      <c r="A291" s="115">
        <f t="shared" si="4"/>
        <v>29.500000000000153</v>
      </c>
      <c r="B291" s="121">
        <v>6.5</v>
      </c>
      <c r="C291" s="108">
        <v>8.6</v>
      </c>
      <c r="D291" s="122">
        <v>11.4</v>
      </c>
      <c r="E291" s="121">
        <v>8.1</v>
      </c>
      <c r="F291" s="108">
        <v>11</v>
      </c>
      <c r="G291" s="122">
        <v>15</v>
      </c>
    </row>
    <row r="292" spans="1:7" x14ac:dyDescent="0.25">
      <c r="A292" s="115">
        <f t="shared" si="4"/>
        <v>29.600000000000154</v>
      </c>
      <c r="B292" s="121">
        <v>6.6</v>
      </c>
      <c r="C292" s="108">
        <v>8.6</v>
      </c>
      <c r="D292" s="122">
        <v>11.4</v>
      </c>
      <c r="E292" s="121">
        <v>8.1</v>
      </c>
      <c r="F292" s="108">
        <v>11</v>
      </c>
      <c r="G292" s="122">
        <v>14.9</v>
      </c>
    </row>
    <row r="293" spans="1:7" x14ac:dyDescent="0.25">
      <c r="A293" s="115">
        <f t="shared" si="4"/>
        <v>29.700000000000156</v>
      </c>
      <c r="B293" s="121">
        <v>6.6</v>
      </c>
      <c r="C293" s="108">
        <v>8.6</v>
      </c>
      <c r="D293" s="122">
        <v>11.4</v>
      </c>
      <c r="E293" s="121">
        <v>8.1999999999999993</v>
      </c>
      <c r="F293" s="108">
        <v>11</v>
      </c>
      <c r="G293" s="122">
        <v>14.9</v>
      </c>
    </row>
    <row r="294" spans="1:7" x14ac:dyDescent="0.25">
      <c r="A294" s="115">
        <f t="shared" si="4"/>
        <v>29.800000000000157</v>
      </c>
      <c r="B294" s="121">
        <v>6.6</v>
      </c>
      <c r="C294" s="108">
        <v>8.6</v>
      </c>
      <c r="D294" s="122">
        <v>11.4</v>
      </c>
      <c r="E294" s="121">
        <v>8.1999999999999993</v>
      </c>
      <c r="F294" s="108">
        <v>11.1</v>
      </c>
      <c r="G294" s="122">
        <v>14.9</v>
      </c>
    </row>
    <row r="295" spans="1:7" x14ac:dyDescent="0.25">
      <c r="A295" s="115">
        <f t="shared" si="4"/>
        <v>29.900000000000158</v>
      </c>
      <c r="B295" s="121">
        <v>6.6</v>
      </c>
      <c r="C295" s="108">
        <v>8.6</v>
      </c>
      <c r="D295" s="122">
        <v>11.4</v>
      </c>
      <c r="E295" s="121">
        <v>8.1999999999999993</v>
      </c>
      <c r="F295" s="108">
        <v>11.1</v>
      </c>
      <c r="G295" s="122">
        <v>14.9</v>
      </c>
    </row>
    <row r="296" spans="1:7" x14ac:dyDescent="0.25">
      <c r="A296" s="115">
        <f t="shared" si="4"/>
        <v>30.00000000000016</v>
      </c>
      <c r="B296" s="121">
        <v>6.6</v>
      </c>
      <c r="C296" s="108">
        <v>8.6999999999999993</v>
      </c>
      <c r="D296" s="122">
        <v>11.4</v>
      </c>
      <c r="E296" s="121">
        <v>8.3000000000000007</v>
      </c>
      <c r="F296" s="108">
        <v>11.1</v>
      </c>
      <c r="G296" s="122">
        <v>14.9</v>
      </c>
    </row>
    <row r="297" spans="1:7" x14ac:dyDescent="0.25">
      <c r="A297" s="115">
        <f t="shared" si="4"/>
        <v>30.100000000000161</v>
      </c>
      <c r="B297" s="121">
        <v>6.7</v>
      </c>
      <c r="C297" s="108">
        <v>8.6999999999999993</v>
      </c>
      <c r="D297" s="122">
        <v>11.4</v>
      </c>
      <c r="E297" s="121">
        <v>8.3000000000000007</v>
      </c>
      <c r="F297" s="108">
        <v>11.1</v>
      </c>
      <c r="G297" s="122">
        <v>14.9</v>
      </c>
    </row>
    <row r="298" spans="1:7" x14ac:dyDescent="0.25">
      <c r="A298" s="115">
        <f t="shared" si="4"/>
        <v>30.200000000000163</v>
      </c>
      <c r="B298" s="121">
        <v>6.7</v>
      </c>
      <c r="C298" s="108">
        <v>8.6999999999999993</v>
      </c>
      <c r="D298" s="122">
        <v>11.4</v>
      </c>
      <c r="E298" s="121">
        <v>8.3000000000000007</v>
      </c>
      <c r="F298" s="108">
        <v>11.1</v>
      </c>
      <c r="G298" s="122">
        <v>14.9</v>
      </c>
    </row>
    <row r="299" spans="1:7" x14ac:dyDescent="0.25">
      <c r="A299" s="115">
        <f t="shared" si="4"/>
        <v>30.300000000000164</v>
      </c>
      <c r="B299" s="121">
        <v>6.7</v>
      </c>
      <c r="C299" s="108">
        <v>8.6999999999999993</v>
      </c>
      <c r="D299" s="122">
        <v>11.4</v>
      </c>
      <c r="E299" s="121">
        <v>8.4</v>
      </c>
      <c r="F299" s="108">
        <v>11.1</v>
      </c>
      <c r="G299" s="122">
        <v>14.9</v>
      </c>
    </row>
    <row r="300" spans="1:7" x14ac:dyDescent="0.25">
      <c r="A300" s="115">
        <f t="shared" si="4"/>
        <v>30.400000000000166</v>
      </c>
      <c r="B300" s="121">
        <v>6.7</v>
      </c>
      <c r="C300" s="108">
        <v>8.6999999999999993</v>
      </c>
      <c r="D300" s="122">
        <v>11.4</v>
      </c>
      <c r="E300" s="121">
        <v>8.4</v>
      </c>
      <c r="F300" s="108">
        <v>11.1</v>
      </c>
      <c r="G300" s="122">
        <v>14.9</v>
      </c>
    </row>
    <row r="301" spans="1:7" x14ac:dyDescent="0.25">
      <c r="A301" s="115">
        <f t="shared" si="4"/>
        <v>30.500000000000167</v>
      </c>
      <c r="B301" s="121">
        <v>6.8</v>
      </c>
      <c r="C301" s="108">
        <v>8.6999999999999993</v>
      </c>
      <c r="D301" s="122">
        <v>11.4</v>
      </c>
      <c r="E301" s="121">
        <v>8.4</v>
      </c>
      <c r="F301" s="108">
        <v>11.2</v>
      </c>
      <c r="G301" s="122">
        <v>14.9</v>
      </c>
    </row>
    <row r="302" spans="1:7" x14ac:dyDescent="0.25">
      <c r="A302" s="115">
        <f t="shared" si="4"/>
        <v>30.600000000000168</v>
      </c>
      <c r="B302" s="121">
        <v>6.8</v>
      </c>
      <c r="C302" s="108">
        <v>8.6999999999999993</v>
      </c>
      <c r="D302" s="122">
        <v>11.4</v>
      </c>
      <c r="E302" s="121">
        <v>8.5</v>
      </c>
      <c r="F302" s="108">
        <v>11.2</v>
      </c>
      <c r="G302" s="122">
        <v>14.9</v>
      </c>
    </row>
    <row r="303" spans="1:7" x14ac:dyDescent="0.25">
      <c r="A303" s="115">
        <f t="shared" si="4"/>
        <v>30.70000000000017</v>
      </c>
      <c r="B303" s="121">
        <v>6.8</v>
      </c>
      <c r="C303" s="108">
        <v>8.6999999999999993</v>
      </c>
      <c r="D303" s="122">
        <v>11.4</v>
      </c>
      <c r="E303" s="121">
        <v>8.5</v>
      </c>
      <c r="F303" s="108">
        <v>11.2</v>
      </c>
      <c r="G303" s="122">
        <v>14.9</v>
      </c>
    </row>
    <row r="304" spans="1:7" x14ac:dyDescent="0.25">
      <c r="A304" s="115">
        <f t="shared" si="4"/>
        <v>30.800000000000171</v>
      </c>
      <c r="B304" s="121">
        <v>6.8</v>
      </c>
      <c r="C304" s="108">
        <v>8.8000000000000007</v>
      </c>
      <c r="D304" s="122">
        <v>11.4</v>
      </c>
      <c r="E304" s="121">
        <v>8.5</v>
      </c>
      <c r="F304" s="108">
        <v>11.2</v>
      </c>
      <c r="G304" s="122">
        <v>14.9</v>
      </c>
    </row>
    <row r="305" spans="1:7" x14ac:dyDescent="0.25">
      <c r="A305" s="115">
        <f t="shared" si="4"/>
        <v>30.900000000000173</v>
      </c>
      <c r="B305" s="121">
        <v>6.9</v>
      </c>
      <c r="C305" s="108">
        <v>8.8000000000000007</v>
      </c>
      <c r="D305" s="122">
        <v>11.4</v>
      </c>
      <c r="E305" s="121">
        <v>8.6</v>
      </c>
      <c r="F305" s="108">
        <v>11.2</v>
      </c>
      <c r="G305" s="122">
        <v>14.9</v>
      </c>
    </row>
    <row r="306" spans="1:7" x14ac:dyDescent="0.25">
      <c r="A306" s="115">
        <f t="shared" si="4"/>
        <v>31.000000000000174</v>
      </c>
      <c r="B306" s="121">
        <v>6.9</v>
      </c>
      <c r="C306" s="108">
        <v>8.8000000000000007</v>
      </c>
      <c r="D306" s="122">
        <v>11.4</v>
      </c>
      <c r="E306" s="121">
        <v>8.6</v>
      </c>
      <c r="F306" s="108">
        <v>11.3</v>
      </c>
      <c r="G306" s="122">
        <v>14.9</v>
      </c>
    </row>
    <row r="307" spans="1:7" x14ac:dyDescent="0.25">
      <c r="A307" s="115">
        <f t="shared" si="4"/>
        <v>31.100000000000176</v>
      </c>
      <c r="B307" s="121">
        <v>6.9</v>
      </c>
      <c r="C307" s="108">
        <v>8.8000000000000007</v>
      </c>
      <c r="D307" s="122">
        <v>11.4</v>
      </c>
      <c r="E307" s="121">
        <v>8.6</v>
      </c>
      <c r="F307" s="108">
        <v>11.3</v>
      </c>
      <c r="G307" s="122">
        <v>14.9</v>
      </c>
    </row>
    <row r="308" spans="1:7" x14ac:dyDescent="0.25">
      <c r="A308" s="115">
        <f t="shared" si="4"/>
        <v>31.200000000000177</v>
      </c>
      <c r="B308" s="121">
        <v>6.9</v>
      </c>
      <c r="C308" s="108">
        <v>8.8000000000000007</v>
      </c>
      <c r="D308" s="122">
        <v>11.4</v>
      </c>
      <c r="E308" s="121">
        <v>8.6999999999999993</v>
      </c>
      <c r="F308" s="108">
        <v>11.3</v>
      </c>
      <c r="G308" s="122">
        <v>14.9</v>
      </c>
    </row>
    <row r="309" spans="1:7" x14ac:dyDescent="0.25">
      <c r="A309" s="115">
        <f t="shared" si="4"/>
        <v>31.300000000000178</v>
      </c>
      <c r="B309" s="121">
        <v>7</v>
      </c>
      <c r="C309" s="108">
        <v>8.9</v>
      </c>
      <c r="D309" s="122">
        <v>11.4</v>
      </c>
      <c r="E309" s="121">
        <v>8.6999999999999993</v>
      </c>
      <c r="F309" s="108">
        <v>11.4</v>
      </c>
      <c r="G309" s="122">
        <v>15</v>
      </c>
    </row>
    <row r="310" spans="1:7" x14ac:dyDescent="0.25">
      <c r="A310" s="115">
        <f t="shared" si="4"/>
        <v>31.40000000000018</v>
      </c>
      <c r="B310" s="121">
        <v>7</v>
      </c>
      <c r="C310" s="108">
        <v>8.9</v>
      </c>
      <c r="D310" s="122">
        <v>11.4</v>
      </c>
      <c r="E310" s="121">
        <v>8.6999999999999993</v>
      </c>
      <c r="F310" s="108">
        <v>11.4</v>
      </c>
      <c r="G310" s="122">
        <v>15</v>
      </c>
    </row>
    <row r="311" spans="1:7" x14ac:dyDescent="0.25">
      <c r="A311" s="115">
        <f t="shared" si="4"/>
        <v>31.500000000000181</v>
      </c>
      <c r="B311" s="121">
        <v>7</v>
      </c>
      <c r="C311" s="108">
        <v>8.9</v>
      </c>
      <c r="D311" s="122">
        <v>11.5</v>
      </c>
      <c r="E311" s="121">
        <v>8.8000000000000007</v>
      </c>
      <c r="F311" s="108">
        <v>11.4</v>
      </c>
      <c r="G311" s="122">
        <v>15</v>
      </c>
    </row>
    <row r="312" spans="1:7" x14ac:dyDescent="0.25">
      <c r="A312" s="115">
        <f t="shared" si="4"/>
        <v>31.600000000000183</v>
      </c>
      <c r="B312" s="121">
        <v>7</v>
      </c>
      <c r="C312" s="108">
        <v>8.9</v>
      </c>
      <c r="D312" s="122">
        <v>11.5</v>
      </c>
      <c r="E312" s="121">
        <v>8.8000000000000007</v>
      </c>
      <c r="F312" s="108">
        <v>11.4</v>
      </c>
      <c r="G312" s="122">
        <v>15</v>
      </c>
    </row>
    <row r="313" spans="1:7" x14ac:dyDescent="0.25">
      <c r="A313" s="115">
        <f t="shared" si="4"/>
        <v>31.700000000000184</v>
      </c>
      <c r="B313" s="121">
        <v>7.1</v>
      </c>
      <c r="C313" s="108">
        <v>8.9</v>
      </c>
      <c r="D313" s="122">
        <v>11.5</v>
      </c>
      <c r="E313" s="121">
        <v>8.9</v>
      </c>
      <c r="F313" s="108">
        <v>11.5</v>
      </c>
      <c r="G313" s="122">
        <v>15.1</v>
      </c>
    </row>
    <row r="314" spans="1:7" x14ac:dyDescent="0.25">
      <c r="A314" s="115">
        <f t="shared" si="4"/>
        <v>31.800000000000185</v>
      </c>
      <c r="B314" s="121">
        <v>7.1</v>
      </c>
      <c r="C314" s="108">
        <v>9</v>
      </c>
      <c r="D314" s="122">
        <v>11.5</v>
      </c>
      <c r="E314" s="121">
        <v>8.9</v>
      </c>
      <c r="F314" s="108">
        <v>11.5</v>
      </c>
      <c r="G314" s="122">
        <v>15.1</v>
      </c>
    </row>
    <row r="315" spans="1:7" x14ac:dyDescent="0.25">
      <c r="A315" s="115">
        <f t="shared" si="4"/>
        <v>31.900000000000187</v>
      </c>
      <c r="B315" s="121">
        <v>7.1</v>
      </c>
      <c r="C315" s="108">
        <v>9</v>
      </c>
      <c r="D315" s="122">
        <v>11.5</v>
      </c>
      <c r="E315" s="121">
        <v>8.9</v>
      </c>
      <c r="F315" s="108">
        <v>11.5</v>
      </c>
      <c r="G315" s="122">
        <v>15.1</v>
      </c>
    </row>
    <row r="316" spans="1:7" x14ac:dyDescent="0.25">
      <c r="A316" s="115">
        <f t="shared" si="4"/>
        <v>32.000000000000185</v>
      </c>
      <c r="B316" s="121">
        <v>7.2</v>
      </c>
      <c r="C316" s="108">
        <v>9</v>
      </c>
      <c r="D316" s="122">
        <v>11.6</v>
      </c>
      <c r="E316" s="121">
        <v>9</v>
      </c>
      <c r="F316" s="108">
        <v>11.6</v>
      </c>
      <c r="G316" s="122">
        <v>15.1</v>
      </c>
    </row>
    <row r="317" spans="1:7" x14ac:dyDescent="0.25">
      <c r="A317" s="115">
        <f t="shared" si="4"/>
        <v>32.100000000000186</v>
      </c>
      <c r="B317" s="121">
        <v>7.2</v>
      </c>
      <c r="C317" s="108">
        <v>9</v>
      </c>
      <c r="D317" s="122">
        <v>11.6</v>
      </c>
      <c r="E317" s="121">
        <v>9</v>
      </c>
      <c r="F317" s="108">
        <v>11.6</v>
      </c>
      <c r="G317" s="122">
        <v>15.2</v>
      </c>
    </row>
    <row r="318" spans="1:7" x14ac:dyDescent="0.25">
      <c r="A318" s="115">
        <f t="shared" si="4"/>
        <v>32.200000000000188</v>
      </c>
      <c r="B318" s="121">
        <v>7.2</v>
      </c>
      <c r="C318" s="108">
        <v>9.1</v>
      </c>
      <c r="D318" s="122">
        <v>11.6</v>
      </c>
      <c r="E318" s="121">
        <v>9.1</v>
      </c>
      <c r="F318" s="108">
        <v>11.7</v>
      </c>
      <c r="G318" s="122">
        <v>15.2</v>
      </c>
    </row>
    <row r="319" spans="1:7" x14ac:dyDescent="0.25">
      <c r="A319" s="115">
        <f t="shared" si="4"/>
        <v>32.300000000000189</v>
      </c>
      <c r="B319" s="121">
        <v>7.3</v>
      </c>
      <c r="C319" s="108">
        <v>9.1</v>
      </c>
      <c r="D319" s="122">
        <v>11.6</v>
      </c>
      <c r="E319" s="121">
        <v>9.1</v>
      </c>
      <c r="F319" s="108">
        <v>11.7</v>
      </c>
      <c r="G319" s="122">
        <v>15.2</v>
      </c>
    </row>
    <row r="320" spans="1:7" x14ac:dyDescent="0.25">
      <c r="A320" s="115">
        <f t="shared" si="4"/>
        <v>32.40000000000019</v>
      </c>
      <c r="B320" s="121">
        <v>7.3</v>
      </c>
      <c r="C320" s="108">
        <v>9.1</v>
      </c>
      <c r="D320" s="122">
        <v>11.7</v>
      </c>
      <c r="E320" s="121">
        <v>9.1999999999999993</v>
      </c>
      <c r="F320" s="108">
        <v>11.7</v>
      </c>
      <c r="G320" s="122">
        <v>15.3</v>
      </c>
    </row>
    <row r="321" spans="1:7" x14ac:dyDescent="0.25">
      <c r="A321" s="115">
        <f t="shared" si="4"/>
        <v>32.500000000000192</v>
      </c>
      <c r="B321" s="121">
        <v>7.3</v>
      </c>
      <c r="C321" s="108">
        <v>9.1999999999999993</v>
      </c>
      <c r="D321" s="122">
        <v>11.7</v>
      </c>
      <c r="E321" s="121">
        <v>9.1999999999999993</v>
      </c>
      <c r="F321" s="108">
        <v>11.8</v>
      </c>
      <c r="G321" s="122">
        <v>15.3</v>
      </c>
    </row>
    <row r="322" spans="1:7" x14ac:dyDescent="0.25">
      <c r="A322" s="115">
        <f t="shared" si="4"/>
        <v>32.600000000000193</v>
      </c>
      <c r="B322" s="121">
        <v>7.4</v>
      </c>
      <c r="C322" s="108">
        <v>9.1999999999999993</v>
      </c>
      <c r="D322" s="122">
        <v>11.7</v>
      </c>
      <c r="E322" s="121">
        <v>9.3000000000000007</v>
      </c>
      <c r="F322" s="108">
        <v>11.8</v>
      </c>
      <c r="G322" s="122">
        <v>15.3</v>
      </c>
    </row>
    <row r="323" spans="1:7" x14ac:dyDescent="0.25">
      <c r="A323" s="115">
        <f t="shared" si="4"/>
        <v>32.700000000000195</v>
      </c>
      <c r="B323" s="121">
        <v>7.4</v>
      </c>
      <c r="C323" s="108">
        <v>9.1999999999999993</v>
      </c>
      <c r="D323" s="122">
        <v>11.7</v>
      </c>
      <c r="E323" s="121">
        <v>9.3000000000000007</v>
      </c>
      <c r="F323" s="108">
        <v>11.9</v>
      </c>
      <c r="G323" s="122">
        <v>15.4</v>
      </c>
    </row>
    <row r="324" spans="1:7" x14ac:dyDescent="0.25">
      <c r="A324" s="115">
        <f t="shared" si="4"/>
        <v>32.800000000000196</v>
      </c>
      <c r="B324" s="121">
        <v>7.4</v>
      </c>
      <c r="C324" s="108">
        <v>9.1999999999999993</v>
      </c>
      <c r="D324" s="122">
        <v>11.8</v>
      </c>
      <c r="E324" s="121">
        <v>9.3000000000000007</v>
      </c>
      <c r="F324" s="108">
        <v>11.9</v>
      </c>
      <c r="G324" s="122">
        <v>15.4</v>
      </c>
    </row>
    <row r="325" spans="1:7" x14ac:dyDescent="0.25">
      <c r="A325" s="115">
        <f t="shared" si="4"/>
        <v>32.900000000000198</v>
      </c>
      <c r="B325" s="121">
        <v>7.5</v>
      </c>
      <c r="C325" s="108">
        <v>9.3000000000000007</v>
      </c>
      <c r="D325" s="122">
        <v>11.8</v>
      </c>
      <c r="E325" s="121">
        <v>9.4</v>
      </c>
      <c r="F325" s="108">
        <v>11.9</v>
      </c>
      <c r="G325" s="122">
        <v>15.5</v>
      </c>
    </row>
    <row r="326" spans="1:7" x14ac:dyDescent="0.25">
      <c r="A326" s="115">
        <f t="shared" si="4"/>
        <v>33.000000000000199</v>
      </c>
      <c r="B326" s="121">
        <v>7.5</v>
      </c>
      <c r="C326" s="108">
        <v>9.3000000000000007</v>
      </c>
      <c r="D326" s="122">
        <v>11.8</v>
      </c>
      <c r="E326" s="121">
        <v>9.4</v>
      </c>
      <c r="F326" s="108">
        <v>12</v>
      </c>
      <c r="G326" s="122">
        <v>15.5</v>
      </c>
    </row>
    <row r="327" spans="1:7" x14ac:dyDescent="0.25">
      <c r="A327" s="115">
        <f t="shared" si="4"/>
        <v>33.1000000000002</v>
      </c>
      <c r="B327" s="121">
        <v>7.5</v>
      </c>
      <c r="C327" s="108">
        <v>9.3000000000000007</v>
      </c>
      <c r="D327" s="122">
        <v>11.9</v>
      </c>
      <c r="E327" s="121">
        <v>9.5</v>
      </c>
      <c r="F327" s="108">
        <v>12</v>
      </c>
      <c r="G327" s="122">
        <v>15.6</v>
      </c>
    </row>
    <row r="328" spans="1:7" x14ac:dyDescent="0.25">
      <c r="A328" s="115">
        <f t="shared" si="4"/>
        <v>33.200000000000202</v>
      </c>
      <c r="B328" s="121">
        <v>7.6</v>
      </c>
      <c r="C328" s="108">
        <v>9.4</v>
      </c>
      <c r="D328" s="122">
        <v>11.9</v>
      </c>
      <c r="E328" s="121">
        <v>9.5</v>
      </c>
      <c r="F328" s="108">
        <v>12.1</v>
      </c>
      <c r="G328" s="122">
        <v>15.6</v>
      </c>
    </row>
    <row r="329" spans="1:7" x14ac:dyDescent="0.25">
      <c r="A329" s="115">
        <f t="shared" ref="A329:A392" si="5">A328+0.1</f>
        <v>33.300000000000203</v>
      </c>
      <c r="B329" s="121">
        <v>7.6</v>
      </c>
      <c r="C329" s="108">
        <v>9.4</v>
      </c>
      <c r="D329" s="122">
        <v>11.9</v>
      </c>
      <c r="E329" s="121">
        <v>9.6</v>
      </c>
      <c r="F329" s="108">
        <v>12.1</v>
      </c>
      <c r="G329" s="122">
        <v>15.6</v>
      </c>
    </row>
    <row r="330" spans="1:7" x14ac:dyDescent="0.25">
      <c r="A330" s="115">
        <f t="shared" si="5"/>
        <v>33.400000000000205</v>
      </c>
      <c r="B330" s="121">
        <v>7.6</v>
      </c>
      <c r="C330" s="108">
        <v>9.4</v>
      </c>
      <c r="D330" s="122">
        <v>12</v>
      </c>
      <c r="E330" s="121">
        <v>9.6</v>
      </c>
      <c r="F330" s="108">
        <v>12.2</v>
      </c>
      <c r="G330" s="122">
        <v>15.7</v>
      </c>
    </row>
    <row r="331" spans="1:7" x14ac:dyDescent="0.25">
      <c r="A331" s="115">
        <f t="shared" si="5"/>
        <v>33.500000000000206</v>
      </c>
      <c r="B331" s="121">
        <v>7.7</v>
      </c>
      <c r="C331" s="108">
        <v>9.5</v>
      </c>
      <c r="D331" s="122">
        <v>12</v>
      </c>
      <c r="E331" s="121">
        <v>9.6999999999999993</v>
      </c>
      <c r="F331" s="108">
        <v>12.2</v>
      </c>
      <c r="G331" s="122">
        <v>15.7</v>
      </c>
    </row>
    <row r="332" spans="1:7" x14ac:dyDescent="0.25">
      <c r="A332" s="115">
        <f t="shared" si="5"/>
        <v>33.600000000000207</v>
      </c>
      <c r="B332" s="121">
        <v>7.7</v>
      </c>
      <c r="C332" s="108">
        <v>9.5</v>
      </c>
      <c r="D332" s="122">
        <v>12</v>
      </c>
      <c r="E332" s="121">
        <v>9.6999999999999993</v>
      </c>
      <c r="F332" s="108">
        <v>12.3</v>
      </c>
      <c r="G332" s="122">
        <v>15.8</v>
      </c>
    </row>
    <row r="333" spans="1:7" x14ac:dyDescent="0.25">
      <c r="A333" s="115">
        <f t="shared" si="5"/>
        <v>33.700000000000209</v>
      </c>
      <c r="B333" s="121">
        <v>7.7</v>
      </c>
      <c r="C333" s="108">
        <v>9.5</v>
      </c>
      <c r="D333" s="122">
        <v>12.1</v>
      </c>
      <c r="E333" s="121">
        <v>9.8000000000000007</v>
      </c>
      <c r="F333" s="108">
        <v>12.3</v>
      </c>
      <c r="G333" s="122">
        <v>15.8</v>
      </c>
    </row>
    <row r="334" spans="1:7" x14ac:dyDescent="0.25">
      <c r="A334" s="115">
        <f t="shared" si="5"/>
        <v>33.80000000000021</v>
      </c>
      <c r="B334" s="121">
        <v>7.8</v>
      </c>
      <c r="C334" s="108">
        <v>9.6</v>
      </c>
      <c r="D334" s="122">
        <v>12.1</v>
      </c>
      <c r="E334" s="121">
        <v>9.8000000000000007</v>
      </c>
      <c r="F334" s="108">
        <v>12.4</v>
      </c>
      <c r="G334" s="122">
        <v>15.9</v>
      </c>
    </row>
    <row r="335" spans="1:7" x14ac:dyDescent="0.25">
      <c r="A335" s="115">
        <f t="shared" si="5"/>
        <v>33.900000000000212</v>
      </c>
      <c r="B335" s="121">
        <v>7.8</v>
      </c>
      <c r="C335" s="108">
        <v>9.6</v>
      </c>
      <c r="D335" s="122">
        <v>12.1</v>
      </c>
      <c r="E335" s="121">
        <v>9.9</v>
      </c>
      <c r="F335" s="108">
        <v>12.4</v>
      </c>
      <c r="G335" s="122">
        <v>16</v>
      </c>
    </row>
    <row r="336" spans="1:7" x14ac:dyDescent="0.25">
      <c r="A336" s="115">
        <f t="shared" si="5"/>
        <v>34.000000000000213</v>
      </c>
      <c r="B336" s="121">
        <v>7.9</v>
      </c>
      <c r="C336" s="108">
        <v>9.6999999999999993</v>
      </c>
      <c r="D336" s="122">
        <v>12.2</v>
      </c>
      <c r="E336" s="121">
        <v>10</v>
      </c>
      <c r="F336" s="108">
        <v>12.5</v>
      </c>
      <c r="G336" s="122">
        <v>16</v>
      </c>
    </row>
    <row r="337" spans="1:7" x14ac:dyDescent="0.25">
      <c r="A337" s="115">
        <f t="shared" si="5"/>
        <v>34.100000000000215</v>
      </c>
      <c r="B337" s="121">
        <v>7.9</v>
      </c>
      <c r="C337" s="108">
        <v>9.6999999999999993</v>
      </c>
      <c r="D337" s="122">
        <v>12.2</v>
      </c>
      <c r="E337" s="121">
        <v>10</v>
      </c>
      <c r="F337" s="108">
        <v>12.5</v>
      </c>
      <c r="G337" s="122">
        <v>16.100000000000001</v>
      </c>
    </row>
    <row r="338" spans="1:7" x14ac:dyDescent="0.25">
      <c r="A338" s="115">
        <f t="shared" si="5"/>
        <v>34.200000000000216</v>
      </c>
      <c r="B338" s="121">
        <v>7.9</v>
      </c>
      <c r="C338" s="108">
        <v>9.6999999999999993</v>
      </c>
      <c r="D338" s="122">
        <v>12.3</v>
      </c>
      <c r="E338" s="121">
        <v>10.1</v>
      </c>
      <c r="F338" s="108">
        <v>12.6</v>
      </c>
      <c r="G338" s="122">
        <v>16.100000000000001</v>
      </c>
    </row>
    <row r="339" spans="1:7" x14ac:dyDescent="0.25">
      <c r="A339" s="115">
        <f t="shared" si="5"/>
        <v>34.300000000000217</v>
      </c>
      <c r="B339" s="121">
        <v>8</v>
      </c>
      <c r="C339" s="108">
        <v>9.8000000000000007</v>
      </c>
      <c r="D339" s="122">
        <v>12.3</v>
      </c>
      <c r="E339" s="121">
        <v>10.1</v>
      </c>
      <c r="F339" s="108">
        <v>12.7</v>
      </c>
      <c r="G339" s="122">
        <v>16.2</v>
      </c>
    </row>
    <row r="340" spans="1:7" x14ac:dyDescent="0.25">
      <c r="A340" s="115">
        <f t="shared" si="5"/>
        <v>34.400000000000219</v>
      </c>
      <c r="B340" s="121">
        <v>8</v>
      </c>
      <c r="C340" s="108">
        <v>9.8000000000000007</v>
      </c>
      <c r="D340" s="122">
        <v>12.4</v>
      </c>
      <c r="E340" s="121">
        <v>10.199999999999999</v>
      </c>
      <c r="F340" s="108">
        <v>12.7</v>
      </c>
      <c r="G340" s="122">
        <v>16.3</v>
      </c>
    </row>
    <row r="341" spans="1:7" x14ac:dyDescent="0.25">
      <c r="A341" s="115">
        <f t="shared" si="5"/>
        <v>34.50000000000022</v>
      </c>
      <c r="B341" s="121">
        <v>8.1</v>
      </c>
      <c r="C341" s="108">
        <v>9.9</v>
      </c>
      <c r="D341" s="122">
        <v>12.4</v>
      </c>
      <c r="E341" s="121">
        <v>10.199999999999999</v>
      </c>
      <c r="F341" s="108">
        <v>12.8</v>
      </c>
      <c r="G341" s="122">
        <v>16.3</v>
      </c>
    </row>
    <row r="342" spans="1:7" x14ac:dyDescent="0.25">
      <c r="A342" s="115">
        <f t="shared" si="5"/>
        <v>34.600000000000222</v>
      </c>
      <c r="B342" s="121">
        <v>8.1</v>
      </c>
      <c r="C342" s="108">
        <v>9.9</v>
      </c>
      <c r="D342" s="122">
        <v>12.4</v>
      </c>
      <c r="E342" s="121">
        <v>10.3</v>
      </c>
      <c r="F342" s="108">
        <v>12.8</v>
      </c>
      <c r="G342" s="122">
        <v>16.399999999999999</v>
      </c>
    </row>
    <row r="343" spans="1:7" x14ac:dyDescent="0.25">
      <c r="A343" s="115">
        <f t="shared" si="5"/>
        <v>34.700000000000223</v>
      </c>
      <c r="B343" s="121">
        <v>8.1</v>
      </c>
      <c r="C343" s="108">
        <v>10</v>
      </c>
      <c r="D343" s="122">
        <v>12.5</v>
      </c>
      <c r="E343" s="121">
        <v>10.4</v>
      </c>
      <c r="F343" s="108">
        <v>12.9</v>
      </c>
      <c r="G343" s="122">
        <v>16.399999999999999</v>
      </c>
    </row>
    <row r="344" spans="1:7" x14ac:dyDescent="0.25">
      <c r="A344" s="115">
        <f t="shared" si="5"/>
        <v>34.800000000000225</v>
      </c>
      <c r="B344" s="121">
        <v>8.1999999999999993</v>
      </c>
      <c r="C344" s="108">
        <v>10</v>
      </c>
      <c r="D344" s="122">
        <v>12.5</v>
      </c>
      <c r="E344" s="121">
        <v>10.4</v>
      </c>
      <c r="F344" s="108">
        <v>13</v>
      </c>
      <c r="G344" s="122">
        <v>16.5</v>
      </c>
    </row>
    <row r="345" spans="1:7" x14ac:dyDescent="0.25">
      <c r="A345" s="115">
        <f t="shared" si="5"/>
        <v>34.900000000000226</v>
      </c>
      <c r="B345" s="121">
        <v>8.1999999999999993</v>
      </c>
      <c r="C345" s="108">
        <v>10</v>
      </c>
      <c r="D345" s="122">
        <v>12.6</v>
      </c>
      <c r="E345" s="121">
        <v>10.5</v>
      </c>
      <c r="F345" s="108">
        <v>13</v>
      </c>
      <c r="G345" s="122">
        <v>16.600000000000001</v>
      </c>
    </row>
    <row r="346" spans="1:7" x14ac:dyDescent="0.25">
      <c r="A346" s="115">
        <f t="shared" si="5"/>
        <v>35.000000000000227</v>
      </c>
      <c r="B346" s="121">
        <v>8.3000000000000007</v>
      </c>
      <c r="C346" s="108">
        <v>10.1</v>
      </c>
      <c r="D346" s="122">
        <v>12.6</v>
      </c>
      <c r="E346" s="121">
        <v>10.5</v>
      </c>
      <c r="F346" s="108">
        <v>13.1</v>
      </c>
      <c r="G346" s="122">
        <v>16.600000000000001</v>
      </c>
    </row>
    <row r="347" spans="1:7" x14ac:dyDescent="0.25">
      <c r="A347" s="115">
        <f t="shared" si="5"/>
        <v>35.100000000000229</v>
      </c>
      <c r="B347" s="121">
        <v>8.3000000000000007</v>
      </c>
      <c r="C347" s="108">
        <v>10.1</v>
      </c>
      <c r="D347" s="122">
        <v>12.7</v>
      </c>
      <c r="E347" s="121">
        <v>10.6</v>
      </c>
      <c r="F347" s="108">
        <v>13.2</v>
      </c>
      <c r="G347" s="122">
        <v>16.7</v>
      </c>
    </row>
    <row r="348" spans="1:7" x14ac:dyDescent="0.25">
      <c r="A348" s="115">
        <f t="shared" si="5"/>
        <v>35.20000000000023</v>
      </c>
      <c r="B348" s="121">
        <v>8.4</v>
      </c>
      <c r="C348" s="108">
        <v>10.199999999999999</v>
      </c>
      <c r="D348" s="122">
        <v>12.7</v>
      </c>
      <c r="E348" s="121">
        <v>10.7</v>
      </c>
      <c r="F348" s="108">
        <v>13.2</v>
      </c>
      <c r="G348" s="122">
        <v>16.8</v>
      </c>
    </row>
    <row r="349" spans="1:7" x14ac:dyDescent="0.25">
      <c r="A349" s="115">
        <f t="shared" si="5"/>
        <v>35.300000000000232</v>
      </c>
      <c r="B349" s="121">
        <v>8.4</v>
      </c>
      <c r="C349" s="108">
        <v>10.199999999999999</v>
      </c>
      <c r="D349" s="122">
        <v>12.8</v>
      </c>
      <c r="E349" s="121">
        <v>10.7</v>
      </c>
      <c r="F349" s="108">
        <v>13.3</v>
      </c>
      <c r="G349" s="122">
        <v>16.899999999999999</v>
      </c>
    </row>
    <row r="350" spans="1:7" x14ac:dyDescent="0.25">
      <c r="A350" s="115">
        <f t="shared" si="5"/>
        <v>35.400000000000233</v>
      </c>
      <c r="B350" s="121">
        <v>8.5</v>
      </c>
      <c r="C350" s="108">
        <v>10.3</v>
      </c>
      <c r="D350" s="122">
        <v>12.8</v>
      </c>
      <c r="E350" s="121">
        <v>10.8</v>
      </c>
      <c r="F350" s="108">
        <v>13.4</v>
      </c>
      <c r="G350" s="122">
        <v>16.899999999999999</v>
      </c>
    </row>
    <row r="351" spans="1:7" x14ac:dyDescent="0.25">
      <c r="A351" s="115">
        <f t="shared" si="5"/>
        <v>35.500000000000234</v>
      </c>
      <c r="B351" s="121">
        <v>8.5</v>
      </c>
      <c r="C351" s="108">
        <v>10.3</v>
      </c>
      <c r="D351" s="122">
        <v>12.9</v>
      </c>
      <c r="E351" s="121">
        <v>10.9</v>
      </c>
      <c r="F351" s="108">
        <v>13.4</v>
      </c>
      <c r="G351" s="122">
        <v>17</v>
      </c>
    </row>
    <row r="352" spans="1:7" x14ac:dyDescent="0.25">
      <c r="A352" s="115">
        <f t="shared" si="5"/>
        <v>35.600000000000236</v>
      </c>
      <c r="B352" s="121">
        <v>8.6</v>
      </c>
      <c r="C352" s="108">
        <v>10.4</v>
      </c>
      <c r="D352" s="122">
        <v>13</v>
      </c>
      <c r="E352" s="121">
        <v>10.9</v>
      </c>
      <c r="F352" s="108">
        <v>13.5</v>
      </c>
      <c r="G352" s="122">
        <v>17.100000000000001</v>
      </c>
    </row>
    <row r="353" spans="1:7" x14ac:dyDescent="0.25">
      <c r="A353" s="115">
        <f t="shared" si="5"/>
        <v>35.700000000000237</v>
      </c>
      <c r="B353" s="121">
        <v>8.6</v>
      </c>
      <c r="C353" s="108">
        <v>10.4</v>
      </c>
      <c r="D353" s="122">
        <v>13</v>
      </c>
      <c r="E353" s="121">
        <v>11</v>
      </c>
      <c r="F353" s="108">
        <v>13.6</v>
      </c>
      <c r="G353" s="122">
        <v>17.2</v>
      </c>
    </row>
    <row r="354" spans="1:7" x14ac:dyDescent="0.25">
      <c r="A354" s="115">
        <f t="shared" si="5"/>
        <v>35.800000000000239</v>
      </c>
      <c r="B354" s="121">
        <v>8.6999999999999993</v>
      </c>
      <c r="C354" s="108">
        <v>10.5</v>
      </c>
      <c r="D354" s="122">
        <v>13.1</v>
      </c>
      <c r="E354" s="121">
        <v>11.1</v>
      </c>
      <c r="F354" s="108">
        <v>13.6</v>
      </c>
      <c r="G354" s="122">
        <v>17.2</v>
      </c>
    </row>
    <row r="355" spans="1:7" x14ac:dyDescent="0.25">
      <c r="A355" s="115">
        <f t="shared" si="5"/>
        <v>35.90000000000024</v>
      </c>
      <c r="B355" s="121">
        <v>8.6999999999999993</v>
      </c>
      <c r="C355" s="108">
        <v>10.5</v>
      </c>
      <c r="D355" s="122">
        <v>13.1</v>
      </c>
      <c r="E355" s="121">
        <v>11.1</v>
      </c>
      <c r="F355" s="108">
        <v>13.7</v>
      </c>
      <c r="G355" s="122">
        <v>17.3</v>
      </c>
    </row>
    <row r="356" spans="1:7" x14ac:dyDescent="0.25">
      <c r="A356" s="115">
        <f t="shared" si="5"/>
        <v>36.000000000000242</v>
      </c>
      <c r="B356" s="121">
        <v>8.8000000000000007</v>
      </c>
      <c r="C356" s="108">
        <v>10.6</v>
      </c>
      <c r="D356" s="122">
        <v>13.2</v>
      </c>
      <c r="E356" s="121">
        <v>11.2</v>
      </c>
      <c r="F356" s="108">
        <v>13.8</v>
      </c>
      <c r="G356" s="122">
        <v>17.399999999999999</v>
      </c>
    </row>
    <row r="357" spans="1:7" x14ac:dyDescent="0.25">
      <c r="A357" s="115">
        <f t="shared" si="5"/>
        <v>36.100000000000243</v>
      </c>
      <c r="B357" s="121">
        <v>8.8000000000000007</v>
      </c>
      <c r="C357" s="108">
        <v>10.6</v>
      </c>
      <c r="D357" s="122">
        <v>13.2</v>
      </c>
      <c r="E357" s="121">
        <v>11.3</v>
      </c>
      <c r="F357" s="108">
        <v>13.9</v>
      </c>
      <c r="G357" s="122">
        <v>17.5</v>
      </c>
    </row>
    <row r="358" spans="1:7" x14ac:dyDescent="0.25">
      <c r="A358" s="115">
        <f t="shared" si="5"/>
        <v>36.200000000000244</v>
      </c>
      <c r="B358" s="121">
        <v>8.9</v>
      </c>
      <c r="C358" s="108">
        <v>10.7</v>
      </c>
      <c r="D358" s="122">
        <v>13.3</v>
      </c>
      <c r="E358" s="121">
        <v>11.4</v>
      </c>
      <c r="F358" s="108">
        <v>13.9</v>
      </c>
      <c r="G358" s="122">
        <v>17.600000000000001</v>
      </c>
    </row>
    <row r="359" spans="1:7" x14ac:dyDescent="0.25">
      <c r="A359" s="115">
        <f t="shared" si="5"/>
        <v>36.300000000000246</v>
      </c>
      <c r="B359" s="121">
        <v>8.9</v>
      </c>
      <c r="C359" s="108">
        <v>10.8</v>
      </c>
      <c r="D359" s="122">
        <v>13.4</v>
      </c>
      <c r="E359" s="121">
        <v>11.4</v>
      </c>
      <c r="F359" s="108">
        <v>14</v>
      </c>
      <c r="G359" s="122">
        <v>17.600000000000001</v>
      </c>
    </row>
    <row r="360" spans="1:7" x14ac:dyDescent="0.25">
      <c r="A360" s="115">
        <f t="shared" si="5"/>
        <v>36.400000000000247</v>
      </c>
      <c r="B360" s="121">
        <v>9</v>
      </c>
      <c r="C360" s="108">
        <v>10.8</v>
      </c>
      <c r="D360" s="122">
        <v>13.4</v>
      </c>
      <c r="E360" s="121">
        <v>11.5</v>
      </c>
      <c r="F360" s="108">
        <v>14.1</v>
      </c>
      <c r="G360" s="122">
        <v>17.7</v>
      </c>
    </row>
    <row r="361" spans="1:7" x14ac:dyDescent="0.25">
      <c r="A361" s="115">
        <f t="shared" si="5"/>
        <v>36.500000000000249</v>
      </c>
      <c r="B361" s="121">
        <v>9</v>
      </c>
      <c r="C361" s="108">
        <v>10.9</v>
      </c>
      <c r="D361" s="122">
        <v>13.5</v>
      </c>
      <c r="E361" s="121">
        <v>11.6</v>
      </c>
      <c r="F361" s="108">
        <v>14.2</v>
      </c>
      <c r="G361" s="122">
        <v>17.8</v>
      </c>
    </row>
    <row r="362" spans="1:7" x14ac:dyDescent="0.25">
      <c r="A362" s="115">
        <f t="shared" si="5"/>
        <v>36.60000000000025</v>
      </c>
      <c r="B362" s="121">
        <v>9.1</v>
      </c>
      <c r="C362" s="108">
        <v>10.9</v>
      </c>
      <c r="D362" s="122">
        <v>13.5</v>
      </c>
      <c r="E362" s="121">
        <v>11.7</v>
      </c>
      <c r="F362" s="108">
        <v>14.3</v>
      </c>
      <c r="G362" s="122">
        <v>17.899999999999999</v>
      </c>
    </row>
    <row r="363" spans="1:7" x14ac:dyDescent="0.25">
      <c r="A363" s="115">
        <f t="shared" si="5"/>
        <v>36.700000000000252</v>
      </c>
      <c r="B363" s="121">
        <v>9.1</v>
      </c>
      <c r="C363" s="108">
        <v>11</v>
      </c>
      <c r="D363" s="122">
        <v>13.6</v>
      </c>
      <c r="E363" s="121">
        <v>11.7</v>
      </c>
      <c r="F363" s="108">
        <v>14.3</v>
      </c>
      <c r="G363" s="122">
        <v>18</v>
      </c>
    </row>
    <row r="364" spans="1:7" x14ac:dyDescent="0.25">
      <c r="A364" s="115">
        <f t="shared" si="5"/>
        <v>36.800000000000253</v>
      </c>
      <c r="B364" s="121">
        <v>9.1999999999999993</v>
      </c>
      <c r="C364" s="108">
        <v>11</v>
      </c>
      <c r="D364" s="122">
        <v>13.7</v>
      </c>
      <c r="E364" s="121">
        <v>11.8</v>
      </c>
      <c r="F364" s="108">
        <v>14.4</v>
      </c>
      <c r="G364" s="122">
        <v>18.100000000000001</v>
      </c>
    </row>
    <row r="365" spans="1:7" x14ac:dyDescent="0.25">
      <c r="A365" s="115">
        <f t="shared" si="5"/>
        <v>36.900000000000254</v>
      </c>
      <c r="B365" s="121">
        <v>9.1999999999999993</v>
      </c>
      <c r="C365" s="108">
        <v>11.1</v>
      </c>
      <c r="D365" s="122">
        <v>13.7</v>
      </c>
      <c r="E365" s="121">
        <v>11.9</v>
      </c>
      <c r="F365" s="108">
        <v>14.5</v>
      </c>
      <c r="G365" s="122">
        <v>18.2</v>
      </c>
    </row>
    <row r="366" spans="1:7" x14ac:dyDescent="0.25">
      <c r="A366" s="115">
        <f t="shared" si="5"/>
        <v>37.000000000000256</v>
      </c>
      <c r="B366" s="121">
        <v>9.3000000000000007</v>
      </c>
      <c r="C366" s="108">
        <v>11.2</v>
      </c>
      <c r="D366" s="122">
        <v>13.8</v>
      </c>
      <c r="E366" s="121">
        <v>12</v>
      </c>
      <c r="F366" s="108">
        <v>14.6</v>
      </c>
      <c r="G366" s="122">
        <v>18.3</v>
      </c>
    </row>
    <row r="367" spans="1:7" x14ac:dyDescent="0.25">
      <c r="A367" s="115">
        <f t="shared" si="5"/>
        <v>37.100000000000257</v>
      </c>
      <c r="B367" s="121">
        <v>9.4</v>
      </c>
      <c r="C367" s="108">
        <v>11.2</v>
      </c>
      <c r="D367" s="122">
        <v>13.9</v>
      </c>
      <c r="E367" s="121">
        <v>12.1</v>
      </c>
      <c r="F367" s="108">
        <v>14.7</v>
      </c>
      <c r="G367" s="122">
        <v>18.399999999999999</v>
      </c>
    </row>
    <row r="368" spans="1:7" x14ac:dyDescent="0.25">
      <c r="A368" s="115">
        <f t="shared" si="5"/>
        <v>37.200000000000259</v>
      </c>
      <c r="B368" s="121">
        <v>9.4</v>
      </c>
      <c r="C368" s="108">
        <v>11.3</v>
      </c>
      <c r="D368" s="122">
        <v>14</v>
      </c>
      <c r="E368" s="121">
        <v>12.2</v>
      </c>
      <c r="F368" s="108">
        <v>14.8</v>
      </c>
      <c r="G368" s="122">
        <v>18.5</v>
      </c>
    </row>
    <row r="369" spans="1:7" x14ac:dyDescent="0.25">
      <c r="A369" s="115">
        <f t="shared" si="5"/>
        <v>37.30000000000026</v>
      </c>
      <c r="B369" s="121">
        <v>9.5</v>
      </c>
      <c r="C369" s="108">
        <v>11.4</v>
      </c>
      <c r="D369" s="122">
        <v>14</v>
      </c>
      <c r="E369" s="121">
        <v>12.2</v>
      </c>
      <c r="F369" s="108">
        <v>14.9</v>
      </c>
      <c r="G369" s="122">
        <v>18.600000000000001</v>
      </c>
    </row>
    <row r="370" spans="1:7" x14ac:dyDescent="0.25">
      <c r="A370" s="115">
        <f t="shared" si="5"/>
        <v>37.400000000000261</v>
      </c>
      <c r="B370" s="121">
        <v>9.5</v>
      </c>
      <c r="C370" s="108">
        <v>11.4</v>
      </c>
      <c r="D370" s="122">
        <v>14.1</v>
      </c>
      <c r="E370" s="121">
        <v>12.3</v>
      </c>
      <c r="F370" s="108">
        <v>15</v>
      </c>
      <c r="G370" s="122">
        <v>18.7</v>
      </c>
    </row>
    <row r="371" spans="1:7" x14ac:dyDescent="0.25">
      <c r="A371" s="115">
        <f t="shared" si="5"/>
        <v>37.500000000000263</v>
      </c>
      <c r="B371" s="121">
        <v>9.6</v>
      </c>
      <c r="C371" s="108">
        <v>11.5</v>
      </c>
      <c r="D371" s="122">
        <v>14.2</v>
      </c>
      <c r="E371" s="121">
        <v>12.4</v>
      </c>
      <c r="F371" s="108">
        <v>15</v>
      </c>
      <c r="G371" s="122">
        <v>18.8</v>
      </c>
    </row>
    <row r="372" spans="1:7" x14ac:dyDescent="0.25">
      <c r="A372" s="115">
        <f t="shared" si="5"/>
        <v>37.600000000000264</v>
      </c>
      <c r="B372" s="121">
        <v>9.6999999999999993</v>
      </c>
      <c r="C372" s="108">
        <v>11.6</v>
      </c>
      <c r="D372" s="122">
        <v>14.2</v>
      </c>
      <c r="E372" s="121">
        <v>12.5</v>
      </c>
      <c r="F372" s="108">
        <v>15.1</v>
      </c>
      <c r="G372" s="122">
        <v>18.899999999999999</v>
      </c>
    </row>
    <row r="373" spans="1:7" x14ac:dyDescent="0.25">
      <c r="A373" s="115">
        <f t="shared" si="5"/>
        <v>37.700000000000266</v>
      </c>
      <c r="B373" s="121">
        <v>9.6999999999999993</v>
      </c>
      <c r="C373" s="108">
        <v>11.6</v>
      </c>
      <c r="D373" s="122">
        <v>14.3</v>
      </c>
      <c r="E373" s="121">
        <v>12.6</v>
      </c>
      <c r="F373" s="108">
        <v>15.2</v>
      </c>
      <c r="G373" s="122">
        <v>19</v>
      </c>
    </row>
    <row r="374" spans="1:7" x14ac:dyDescent="0.25">
      <c r="A374" s="115">
        <f t="shared" si="5"/>
        <v>37.800000000000267</v>
      </c>
      <c r="B374" s="121">
        <v>9.8000000000000007</v>
      </c>
      <c r="C374" s="108">
        <v>11.7</v>
      </c>
      <c r="D374" s="122">
        <v>14.4</v>
      </c>
      <c r="E374" s="121">
        <v>12.7</v>
      </c>
      <c r="F374" s="108">
        <v>15.3</v>
      </c>
      <c r="G374" s="122">
        <v>19.100000000000001</v>
      </c>
    </row>
    <row r="375" spans="1:7" x14ac:dyDescent="0.25">
      <c r="A375" s="115">
        <f t="shared" si="5"/>
        <v>37.900000000000269</v>
      </c>
      <c r="B375" s="121">
        <v>9.9</v>
      </c>
      <c r="C375" s="108">
        <v>11.8</v>
      </c>
      <c r="D375" s="122">
        <v>14.5</v>
      </c>
      <c r="E375" s="121">
        <v>12.8</v>
      </c>
      <c r="F375" s="108">
        <v>15.4</v>
      </c>
      <c r="G375" s="122">
        <v>19.2</v>
      </c>
    </row>
    <row r="376" spans="1:7" x14ac:dyDescent="0.25">
      <c r="A376" s="115">
        <f t="shared" si="5"/>
        <v>38.00000000000027</v>
      </c>
      <c r="B376" s="121">
        <v>9.9</v>
      </c>
      <c r="C376" s="108">
        <v>11.8</v>
      </c>
      <c r="D376" s="122">
        <v>14.6</v>
      </c>
      <c r="E376" s="121">
        <v>12.9</v>
      </c>
      <c r="F376" s="108">
        <v>15.5</v>
      </c>
      <c r="G376" s="122">
        <v>19.3</v>
      </c>
    </row>
    <row r="377" spans="1:7" x14ac:dyDescent="0.25">
      <c r="A377" s="115">
        <f t="shared" si="5"/>
        <v>38.100000000000271</v>
      </c>
      <c r="B377" s="121">
        <v>10</v>
      </c>
      <c r="C377" s="108">
        <v>11.9</v>
      </c>
      <c r="D377" s="122">
        <v>14.6</v>
      </c>
      <c r="E377" s="121">
        <v>13</v>
      </c>
      <c r="F377" s="108">
        <v>15.6</v>
      </c>
      <c r="G377" s="122">
        <v>19.399999999999999</v>
      </c>
    </row>
    <row r="378" spans="1:7" x14ac:dyDescent="0.25">
      <c r="A378" s="115">
        <f t="shared" si="5"/>
        <v>38.200000000000273</v>
      </c>
      <c r="B378" s="121">
        <v>10.1</v>
      </c>
      <c r="C378" s="108">
        <v>12</v>
      </c>
      <c r="D378" s="122">
        <v>14.7</v>
      </c>
      <c r="E378" s="121">
        <v>13.1</v>
      </c>
      <c r="F378" s="108">
        <v>15.7</v>
      </c>
      <c r="G378" s="122">
        <v>19.5</v>
      </c>
    </row>
    <row r="379" spans="1:7" x14ac:dyDescent="0.25">
      <c r="A379" s="115">
        <f t="shared" si="5"/>
        <v>38.300000000000274</v>
      </c>
      <c r="B379" s="121">
        <v>10.199999999999999</v>
      </c>
      <c r="C379" s="108">
        <v>12.1</v>
      </c>
      <c r="D379" s="122">
        <v>14.8</v>
      </c>
      <c r="E379" s="121">
        <v>13.2</v>
      </c>
      <c r="F379" s="108">
        <v>15.8</v>
      </c>
      <c r="G379" s="122">
        <v>19.600000000000001</v>
      </c>
    </row>
    <row r="380" spans="1:7" x14ac:dyDescent="0.25">
      <c r="A380" s="115">
        <f t="shared" si="5"/>
        <v>38.400000000000276</v>
      </c>
      <c r="B380" s="121">
        <v>10.199999999999999</v>
      </c>
      <c r="C380" s="108">
        <v>12.1</v>
      </c>
      <c r="D380" s="122">
        <v>14.9</v>
      </c>
      <c r="E380" s="121">
        <v>13.3</v>
      </c>
      <c r="F380" s="108">
        <v>16</v>
      </c>
      <c r="G380" s="122">
        <v>19.8</v>
      </c>
    </row>
    <row r="381" spans="1:7" x14ac:dyDescent="0.25">
      <c r="A381" s="115">
        <f t="shared" si="5"/>
        <v>38.500000000000277</v>
      </c>
      <c r="B381" s="121">
        <v>10.3</v>
      </c>
      <c r="C381" s="108">
        <v>12.2</v>
      </c>
      <c r="D381" s="122">
        <v>15</v>
      </c>
      <c r="E381" s="121">
        <v>13.4</v>
      </c>
      <c r="F381" s="108">
        <v>16.100000000000001</v>
      </c>
      <c r="G381" s="122">
        <v>19.899999999999999</v>
      </c>
    </row>
    <row r="382" spans="1:7" x14ac:dyDescent="0.25">
      <c r="A382" s="115">
        <f t="shared" si="5"/>
        <v>38.600000000000279</v>
      </c>
      <c r="B382" s="121">
        <v>10.4</v>
      </c>
      <c r="C382" s="108">
        <v>12.3</v>
      </c>
      <c r="D382" s="122">
        <v>15.1</v>
      </c>
      <c r="E382" s="121">
        <v>13.5</v>
      </c>
      <c r="F382" s="108">
        <v>16.2</v>
      </c>
      <c r="G382" s="122">
        <v>20</v>
      </c>
    </row>
    <row r="383" spans="1:7" x14ac:dyDescent="0.25">
      <c r="A383" s="115">
        <f t="shared" si="5"/>
        <v>38.70000000000028</v>
      </c>
      <c r="B383" s="121">
        <v>10.4</v>
      </c>
      <c r="C383" s="108">
        <v>12.4</v>
      </c>
      <c r="D383" s="122">
        <v>15.1</v>
      </c>
      <c r="E383" s="121">
        <v>13.6</v>
      </c>
      <c r="F383" s="108">
        <v>16.3</v>
      </c>
      <c r="G383" s="122">
        <v>20.100000000000001</v>
      </c>
    </row>
    <row r="384" spans="1:7" x14ac:dyDescent="0.25">
      <c r="A384" s="115">
        <f t="shared" si="5"/>
        <v>38.800000000000281</v>
      </c>
      <c r="B384" s="121">
        <v>10.5</v>
      </c>
      <c r="C384" s="108">
        <v>12.5</v>
      </c>
      <c r="D384" s="122">
        <v>15.2</v>
      </c>
      <c r="E384" s="121">
        <v>13.7</v>
      </c>
      <c r="F384" s="108">
        <v>16.399999999999999</v>
      </c>
      <c r="G384" s="122">
        <v>20.2</v>
      </c>
    </row>
    <row r="385" spans="1:7" x14ac:dyDescent="0.25">
      <c r="A385" s="115">
        <f t="shared" si="5"/>
        <v>38.900000000000283</v>
      </c>
      <c r="B385" s="121">
        <v>10.6</v>
      </c>
      <c r="C385" s="108">
        <v>12.5</v>
      </c>
      <c r="D385" s="122">
        <v>15.3</v>
      </c>
      <c r="E385" s="121">
        <v>13.8</v>
      </c>
      <c r="F385" s="108">
        <v>16.5</v>
      </c>
      <c r="G385" s="122">
        <v>20.399999999999999</v>
      </c>
    </row>
    <row r="386" spans="1:7" x14ac:dyDescent="0.25">
      <c r="A386" s="115">
        <f t="shared" si="5"/>
        <v>39.000000000000284</v>
      </c>
      <c r="B386" s="121">
        <v>10.7</v>
      </c>
      <c r="C386" s="108">
        <v>12.6</v>
      </c>
      <c r="D386" s="122">
        <v>15.4</v>
      </c>
      <c r="E386" s="121">
        <v>13.9</v>
      </c>
      <c r="F386" s="108">
        <v>16.600000000000001</v>
      </c>
      <c r="G386" s="122">
        <v>20.5</v>
      </c>
    </row>
    <row r="387" spans="1:7" x14ac:dyDescent="0.25">
      <c r="A387" s="115">
        <f t="shared" si="5"/>
        <v>39.100000000000286</v>
      </c>
      <c r="B387" s="121">
        <v>10.8</v>
      </c>
      <c r="C387" s="108">
        <v>12.7</v>
      </c>
      <c r="D387" s="122">
        <v>15.5</v>
      </c>
      <c r="E387" s="121">
        <v>14</v>
      </c>
      <c r="F387" s="108">
        <v>16.7</v>
      </c>
      <c r="G387" s="122">
        <v>20.6</v>
      </c>
    </row>
    <row r="388" spans="1:7" x14ac:dyDescent="0.25">
      <c r="A388" s="115">
        <f t="shared" si="5"/>
        <v>39.200000000000287</v>
      </c>
      <c r="B388" s="121">
        <v>10.8</v>
      </c>
      <c r="C388" s="108">
        <v>12.8</v>
      </c>
      <c r="D388" s="122">
        <v>15.6</v>
      </c>
      <c r="E388" s="121">
        <v>14.1</v>
      </c>
      <c r="F388" s="108">
        <v>16.899999999999999</v>
      </c>
      <c r="G388" s="122">
        <v>20.8</v>
      </c>
    </row>
    <row r="389" spans="1:7" x14ac:dyDescent="0.25">
      <c r="A389" s="115">
        <f t="shared" si="5"/>
        <v>39.300000000000288</v>
      </c>
      <c r="B389" s="121">
        <v>10.9</v>
      </c>
      <c r="C389" s="108">
        <v>12.9</v>
      </c>
      <c r="D389" s="122">
        <v>15.7</v>
      </c>
      <c r="E389" s="121">
        <v>14.2</v>
      </c>
      <c r="F389" s="108">
        <v>17</v>
      </c>
      <c r="G389" s="122">
        <v>20.9</v>
      </c>
    </row>
    <row r="390" spans="1:7" x14ac:dyDescent="0.25">
      <c r="A390" s="115">
        <f t="shared" si="5"/>
        <v>39.40000000000029</v>
      </c>
      <c r="B390" s="121">
        <v>11</v>
      </c>
      <c r="C390" s="108">
        <v>13</v>
      </c>
      <c r="D390" s="122">
        <v>15.8</v>
      </c>
      <c r="E390" s="121">
        <v>14.4</v>
      </c>
      <c r="F390" s="108">
        <v>17.100000000000001</v>
      </c>
      <c r="G390" s="122">
        <v>21</v>
      </c>
    </row>
    <row r="391" spans="1:7" x14ac:dyDescent="0.25">
      <c r="A391" s="115">
        <f t="shared" si="5"/>
        <v>39.500000000000291</v>
      </c>
      <c r="B391" s="121">
        <v>11.1</v>
      </c>
      <c r="C391" s="108">
        <v>13.1</v>
      </c>
      <c r="D391" s="122">
        <v>15.9</v>
      </c>
      <c r="E391" s="121">
        <v>14.5</v>
      </c>
      <c r="F391" s="108">
        <v>17.2</v>
      </c>
      <c r="G391" s="122">
        <v>21.2</v>
      </c>
    </row>
    <row r="392" spans="1:7" x14ac:dyDescent="0.25">
      <c r="A392" s="115">
        <f t="shared" si="5"/>
        <v>39.600000000000293</v>
      </c>
      <c r="B392" s="121">
        <v>11.2</v>
      </c>
      <c r="C392" s="108">
        <v>13.2</v>
      </c>
      <c r="D392" s="122">
        <v>16</v>
      </c>
      <c r="E392" s="121">
        <v>14.6</v>
      </c>
      <c r="F392" s="108">
        <v>17.399999999999999</v>
      </c>
      <c r="G392" s="122">
        <v>21.3</v>
      </c>
    </row>
    <row r="393" spans="1:7" x14ac:dyDescent="0.25">
      <c r="A393" s="115">
        <f t="shared" ref="A393:A456" si="6">A392+0.1</f>
        <v>39.700000000000294</v>
      </c>
      <c r="B393" s="121">
        <v>11.3</v>
      </c>
      <c r="C393" s="108">
        <v>13.2</v>
      </c>
      <c r="D393" s="122">
        <v>16.100000000000001</v>
      </c>
      <c r="E393" s="121">
        <v>14.7</v>
      </c>
      <c r="F393" s="108">
        <v>17.5</v>
      </c>
      <c r="G393" s="122">
        <v>21.4</v>
      </c>
    </row>
    <row r="394" spans="1:7" x14ac:dyDescent="0.25">
      <c r="A394" s="115">
        <f t="shared" si="6"/>
        <v>39.800000000000296</v>
      </c>
      <c r="B394" s="121">
        <v>11.4</v>
      </c>
      <c r="C394" s="108">
        <v>13.3</v>
      </c>
      <c r="D394" s="122">
        <v>16.2</v>
      </c>
      <c r="E394" s="121">
        <v>14.9</v>
      </c>
      <c r="F394" s="108">
        <v>17.600000000000001</v>
      </c>
      <c r="G394" s="122">
        <v>21.6</v>
      </c>
    </row>
    <row r="395" spans="1:7" x14ac:dyDescent="0.25">
      <c r="A395" s="115">
        <f t="shared" si="6"/>
        <v>39.900000000000297</v>
      </c>
      <c r="B395" s="121">
        <v>11.5</v>
      </c>
      <c r="C395" s="108">
        <v>13.4</v>
      </c>
      <c r="D395" s="122">
        <v>16.3</v>
      </c>
      <c r="E395" s="121">
        <v>15</v>
      </c>
      <c r="F395" s="108">
        <v>17.8</v>
      </c>
      <c r="G395" s="122">
        <v>21.7</v>
      </c>
    </row>
    <row r="396" spans="1:7" x14ac:dyDescent="0.25">
      <c r="A396" s="115">
        <f t="shared" si="6"/>
        <v>40.000000000000298</v>
      </c>
      <c r="B396" s="121">
        <v>11.5</v>
      </c>
      <c r="C396" s="108">
        <v>13.5</v>
      </c>
      <c r="D396" s="122">
        <v>16.399999999999999</v>
      </c>
      <c r="E396" s="121">
        <v>15.1</v>
      </c>
      <c r="F396" s="108">
        <v>17.899999999999999</v>
      </c>
      <c r="G396" s="122">
        <v>21.9</v>
      </c>
    </row>
    <row r="397" spans="1:7" x14ac:dyDescent="0.25">
      <c r="A397" s="115">
        <f t="shared" si="6"/>
        <v>40.1000000000003</v>
      </c>
      <c r="B397" s="121">
        <v>11.6</v>
      </c>
      <c r="C397" s="108">
        <v>13.6</v>
      </c>
      <c r="D397" s="122">
        <v>16.5</v>
      </c>
      <c r="E397" s="121">
        <v>15.2</v>
      </c>
      <c r="F397" s="108">
        <v>18</v>
      </c>
      <c r="G397" s="122">
        <v>22</v>
      </c>
    </row>
    <row r="398" spans="1:7" x14ac:dyDescent="0.25">
      <c r="A398" s="115">
        <f t="shared" si="6"/>
        <v>40.200000000000301</v>
      </c>
      <c r="B398" s="121">
        <v>11.7</v>
      </c>
      <c r="C398" s="108">
        <v>13.7</v>
      </c>
      <c r="D398" s="122">
        <v>16.600000000000001</v>
      </c>
      <c r="E398" s="121">
        <v>15.4</v>
      </c>
      <c r="F398" s="108">
        <v>18.2</v>
      </c>
      <c r="G398" s="122">
        <v>22.2</v>
      </c>
    </row>
    <row r="399" spans="1:7" x14ac:dyDescent="0.25">
      <c r="A399" s="115">
        <f t="shared" si="6"/>
        <v>40.300000000000303</v>
      </c>
      <c r="B399" s="121">
        <v>11.8</v>
      </c>
      <c r="C399" s="108">
        <v>13.8</v>
      </c>
      <c r="D399" s="122">
        <v>16.7</v>
      </c>
      <c r="E399" s="121">
        <v>15.5</v>
      </c>
      <c r="F399" s="108">
        <v>18.3</v>
      </c>
      <c r="G399" s="122">
        <v>22.3</v>
      </c>
    </row>
    <row r="400" spans="1:7" x14ac:dyDescent="0.25">
      <c r="A400" s="115">
        <f t="shared" si="6"/>
        <v>40.400000000000304</v>
      </c>
      <c r="B400" s="121">
        <v>11.9</v>
      </c>
      <c r="C400" s="108">
        <v>13.9</v>
      </c>
      <c r="D400" s="122">
        <v>16.8</v>
      </c>
      <c r="E400" s="121">
        <v>15.6</v>
      </c>
      <c r="F400" s="108">
        <v>18.5</v>
      </c>
      <c r="G400" s="122">
        <v>22.5</v>
      </c>
    </row>
    <row r="401" spans="1:7" x14ac:dyDescent="0.25">
      <c r="A401" s="115">
        <f t="shared" si="6"/>
        <v>40.500000000000306</v>
      </c>
      <c r="B401" s="121">
        <v>12</v>
      </c>
      <c r="C401" s="108">
        <v>14</v>
      </c>
      <c r="D401" s="122">
        <v>17</v>
      </c>
      <c r="E401" s="121">
        <v>15.8</v>
      </c>
      <c r="F401" s="108">
        <v>18.600000000000001</v>
      </c>
      <c r="G401" s="122">
        <v>22.6</v>
      </c>
    </row>
    <row r="402" spans="1:7" x14ac:dyDescent="0.25">
      <c r="A402" s="115">
        <f t="shared" si="6"/>
        <v>40.600000000000307</v>
      </c>
      <c r="B402" s="121">
        <v>12.1</v>
      </c>
      <c r="C402" s="108">
        <v>14.2</v>
      </c>
      <c r="D402" s="122">
        <v>17.100000000000001</v>
      </c>
      <c r="E402" s="121">
        <v>15.9</v>
      </c>
      <c r="F402" s="108">
        <v>18.7</v>
      </c>
      <c r="G402" s="122">
        <v>22.8</v>
      </c>
    </row>
    <row r="403" spans="1:7" x14ac:dyDescent="0.25">
      <c r="A403" s="115">
        <f t="shared" si="6"/>
        <v>40.700000000000308</v>
      </c>
      <c r="B403" s="121">
        <v>12.2</v>
      </c>
      <c r="C403" s="108">
        <v>14.3</v>
      </c>
      <c r="D403" s="122">
        <v>17.2</v>
      </c>
      <c r="E403" s="121">
        <v>16.100000000000001</v>
      </c>
      <c r="F403" s="108">
        <v>18.899999999999999</v>
      </c>
      <c r="G403" s="122">
        <v>23</v>
      </c>
    </row>
    <row r="404" spans="1:7" x14ac:dyDescent="0.25">
      <c r="A404" s="115">
        <f t="shared" si="6"/>
        <v>40.80000000000031</v>
      </c>
      <c r="B404" s="121">
        <v>12.3</v>
      </c>
      <c r="C404" s="108">
        <v>14.4</v>
      </c>
      <c r="D404" s="122">
        <v>17.3</v>
      </c>
      <c r="E404" s="121">
        <v>16.2</v>
      </c>
      <c r="F404" s="108">
        <v>19.100000000000001</v>
      </c>
      <c r="G404" s="122">
        <v>23.1</v>
      </c>
    </row>
    <row r="405" spans="1:7" x14ac:dyDescent="0.25">
      <c r="A405" s="115">
        <f t="shared" si="6"/>
        <v>40.900000000000311</v>
      </c>
      <c r="B405" s="121">
        <v>12.5</v>
      </c>
      <c r="C405" s="108">
        <v>14.5</v>
      </c>
      <c r="D405" s="122">
        <v>17.399999999999999</v>
      </c>
      <c r="E405" s="121">
        <v>16.399999999999999</v>
      </c>
      <c r="F405" s="108">
        <v>19.2</v>
      </c>
      <c r="G405" s="122">
        <v>23.3</v>
      </c>
    </row>
    <row r="406" spans="1:7" x14ac:dyDescent="0.25">
      <c r="A406" s="115">
        <f t="shared" si="6"/>
        <v>41.000000000000313</v>
      </c>
      <c r="B406" s="121">
        <v>12.6</v>
      </c>
      <c r="C406" s="108">
        <v>14.6</v>
      </c>
      <c r="D406" s="122">
        <v>17.600000000000001</v>
      </c>
      <c r="E406" s="121">
        <v>16.5</v>
      </c>
      <c r="F406" s="108">
        <v>19.399999999999999</v>
      </c>
      <c r="G406" s="122">
        <v>23.5</v>
      </c>
    </row>
    <row r="407" spans="1:7" x14ac:dyDescent="0.25">
      <c r="A407" s="115">
        <f t="shared" si="6"/>
        <v>41.100000000000314</v>
      </c>
      <c r="B407" s="121">
        <v>12.7</v>
      </c>
      <c r="C407" s="108">
        <v>14.7</v>
      </c>
      <c r="D407" s="122">
        <v>17.7</v>
      </c>
      <c r="E407" s="121">
        <v>16.7</v>
      </c>
      <c r="F407" s="108">
        <v>19.5</v>
      </c>
      <c r="G407" s="122">
        <v>23.6</v>
      </c>
    </row>
    <row r="408" spans="1:7" x14ac:dyDescent="0.25">
      <c r="A408" s="115">
        <f t="shared" si="6"/>
        <v>41.200000000000315</v>
      </c>
      <c r="B408" s="121">
        <v>12.8</v>
      </c>
      <c r="C408" s="108">
        <v>14.8</v>
      </c>
      <c r="D408" s="122">
        <v>17.8</v>
      </c>
      <c r="E408" s="121">
        <v>16.8</v>
      </c>
      <c r="F408" s="108">
        <v>19.7</v>
      </c>
      <c r="G408" s="122">
        <v>23.8</v>
      </c>
    </row>
    <row r="409" spans="1:7" x14ac:dyDescent="0.25">
      <c r="A409" s="115">
        <f t="shared" si="6"/>
        <v>41.300000000000317</v>
      </c>
      <c r="B409" s="121">
        <v>12.9</v>
      </c>
      <c r="C409" s="108">
        <v>15</v>
      </c>
      <c r="D409" s="122">
        <v>17.899999999999999</v>
      </c>
      <c r="E409" s="121">
        <v>17</v>
      </c>
      <c r="F409" s="108">
        <v>19.899999999999999</v>
      </c>
      <c r="G409" s="122">
        <v>24</v>
      </c>
    </row>
    <row r="410" spans="1:7" x14ac:dyDescent="0.25">
      <c r="A410" s="115">
        <f t="shared" si="6"/>
        <v>41.400000000000318</v>
      </c>
      <c r="B410" s="121">
        <v>13</v>
      </c>
      <c r="C410" s="108">
        <v>15.1</v>
      </c>
      <c r="D410" s="122">
        <v>18.100000000000001</v>
      </c>
      <c r="E410" s="121">
        <v>17.2</v>
      </c>
      <c r="F410" s="108">
        <v>20</v>
      </c>
      <c r="G410" s="122">
        <v>24.2</v>
      </c>
    </row>
    <row r="411" spans="1:7" x14ac:dyDescent="0.25">
      <c r="A411" s="115">
        <f t="shared" si="6"/>
        <v>41.50000000000032</v>
      </c>
      <c r="B411" s="121">
        <v>13.1</v>
      </c>
      <c r="C411" s="108">
        <v>15.2</v>
      </c>
      <c r="D411" s="122">
        <v>18.2</v>
      </c>
      <c r="E411" s="121">
        <v>17.3</v>
      </c>
      <c r="F411" s="108">
        <v>20.2</v>
      </c>
      <c r="G411" s="122">
        <v>24.4</v>
      </c>
    </row>
    <row r="412" spans="1:7" x14ac:dyDescent="0.25">
      <c r="A412" s="115">
        <f t="shared" si="6"/>
        <v>41.600000000000321</v>
      </c>
      <c r="B412" s="121">
        <v>13.3</v>
      </c>
      <c r="C412" s="108">
        <v>15.3</v>
      </c>
      <c r="D412" s="122">
        <v>18.3</v>
      </c>
      <c r="E412" s="121">
        <v>17.5</v>
      </c>
      <c r="F412" s="108">
        <v>20.399999999999999</v>
      </c>
      <c r="G412" s="122">
        <v>24.6</v>
      </c>
    </row>
    <row r="413" spans="1:7" x14ac:dyDescent="0.25">
      <c r="A413" s="115">
        <f t="shared" si="6"/>
        <v>41.700000000000323</v>
      </c>
      <c r="B413" s="121">
        <v>13.4</v>
      </c>
      <c r="C413" s="108">
        <v>15.5</v>
      </c>
      <c r="D413" s="122">
        <v>18.5</v>
      </c>
      <c r="E413" s="121">
        <v>17.7</v>
      </c>
      <c r="F413" s="108">
        <v>20.6</v>
      </c>
      <c r="G413" s="122">
        <v>24.8</v>
      </c>
    </row>
    <row r="414" spans="1:7" x14ac:dyDescent="0.25">
      <c r="A414" s="115">
        <f t="shared" si="6"/>
        <v>41.800000000000324</v>
      </c>
      <c r="B414" s="121">
        <v>13.5</v>
      </c>
      <c r="C414" s="108">
        <v>15.6</v>
      </c>
      <c r="D414" s="122">
        <v>18.600000000000001</v>
      </c>
      <c r="E414" s="121">
        <v>17.8</v>
      </c>
      <c r="F414" s="108">
        <v>20.7</v>
      </c>
      <c r="G414" s="122">
        <v>24.9</v>
      </c>
    </row>
    <row r="415" spans="1:7" x14ac:dyDescent="0.25">
      <c r="A415" s="115">
        <f t="shared" si="6"/>
        <v>41.900000000000325</v>
      </c>
      <c r="B415" s="121">
        <v>13.6</v>
      </c>
      <c r="C415" s="108">
        <v>15.7</v>
      </c>
      <c r="D415" s="122">
        <v>18.8</v>
      </c>
      <c r="E415" s="121">
        <v>18</v>
      </c>
      <c r="F415" s="108">
        <v>20.9</v>
      </c>
      <c r="G415" s="122">
        <v>25.1</v>
      </c>
    </row>
    <row r="416" spans="1:7" x14ac:dyDescent="0.25">
      <c r="A416" s="115">
        <f t="shared" si="6"/>
        <v>42.000000000000327</v>
      </c>
      <c r="B416" s="121">
        <v>13.8</v>
      </c>
      <c r="C416" s="108">
        <v>15.9</v>
      </c>
      <c r="D416" s="122">
        <v>18.899999999999999</v>
      </c>
      <c r="E416" s="121">
        <v>18.2</v>
      </c>
      <c r="F416" s="108">
        <v>21.1</v>
      </c>
      <c r="G416" s="122">
        <v>25.3</v>
      </c>
    </row>
    <row r="417" spans="1:7" x14ac:dyDescent="0.25">
      <c r="A417" s="115">
        <f t="shared" si="6"/>
        <v>42.100000000000328</v>
      </c>
      <c r="B417" s="121">
        <v>13.9</v>
      </c>
      <c r="C417" s="108">
        <v>16</v>
      </c>
      <c r="D417" s="122">
        <v>19.100000000000001</v>
      </c>
      <c r="E417" s="121">
        <v>18.399999999999999</v>
      </c>
      <c r="F417" s="108">
        <v>21.3</v>
      </c>
      <c r="G417" s="122">
        <v>25.6</v>
      </c>
    </row>
    <row r="418" spans="1:7" x14ac:dyDescent="0.25">
      <c r="A418" s="115">
        <f t="shared" si="6"/>
        <v>42.20000000000033</v>
      </c>
      <c r="B418" s="121">
        <v>14</v>
      </c>
      <c r="C418" s="108">
        <v>16.100000000000001</v>
      </c>
      <c r="D418" s="122">
        <v>19.2</v>
      </c>
      <c r="E418" s="121">
        <v>18.600000000000001</v>
      </c>
      <c r="F418" s="108">
        <v>21.5</v>
      </c>
      <c r="G418" s="122">
        <v>25.8</v>
      </c>
    </row>
    <row r="419" spans="1:7" x14ac:dyDescent="0.25">
      <c r="A419" s="115">
        <f t="shared" si="6"/>
        <v>42.300000000000331</v>
      </c>
      <c r="B419" s="121">
        <v>14.2</v>
      </c>
      <c r="C419" s="108">
        <v>16.3</v>
      </c>
      <c r="D419" s="122">
        <v>19.399999999999999</v>
      </c>
      <c r="E419" s="121">
        <v>18.8</v>
      </c>
      <c r="F419" s="108">
        <v>21.7</v>
      </c>
      <c r="G419" s="122">
        <v>26</v>
      </c>
    </row>
    <row r="420" spans="1:7" x14ac:dyDescent="0.25">
      <c r="A420" s="115">
        <f t="shared" si="6"/>
        <v>42.400000000000333</v>
      </c>
      <c r="B420" s="121">
        <v>14.3</v>
      </c>
      <c r="C420" s="108">
        <v>16.399999999999999</v>
      </c>
      <c r="D420" s="122">
        <v>19.5</v>
      </c>
      <c r="E420" s="121">
        <v>19</v>
      </c>
      <c r="F420" s="108">
        <v>21.9</v>
      </c>
      <c r="G420" s="122">
        <v>26.2</v>
      </c>
    </row>
    <row r="421" spans="1:7" x14ac:dyDescent="0.25">
      <c r="A421" s="115">
        <f t="shared" si="6"/>
        <v>42.500000000000334</v>
      </c>
      <c r="B421" s="121">
        <v>14.5</v>
      </c>
      <c r="C421" s="108">
        <v>16.600000000000001</v>
      </c>
      <c r="D421" s="122">
        <v>19.7</v>
      </c>
      <c r="E421" s="121">
        <v>19.2</v>
      </c>
      <c r="F421" s="108">
        <v>22.1</v>
      </c>
      <c r="G421" s="122">
        <v>26.4</v>
      </c>
    </row>
    <row r="422" spans="1:7" x14ac:dyDescent="0.25">
      <c r="A422" s="115">
        <f t="shared" si="6"/>
        <v>42.600000000000335</v>
      </c>
      <c r="B422" s="121">
        <v>14.6</v>
      </c>
      <c r="C422" s="108">
        <v>16.7</v>
      </c>
      <c r="D422" s="122">
        <v>19.899999999999999</v>
      </c>
      <c r="E422" s="121">
        <v>19.399999999999999</v>
      </c>
      <c r="F422" s="108">
        <v>22.3</v>
      </c>
      <c r="G422" s="122">
        <v>26.6</v>
      </c>
    </row>
    <row r="423" spans="1:7" x14ac:dyDescent="0.25">
      <c r="A423" s="115">
        <f t="shared" si="6"/>
        <v>42.700000000000337</v>
      </c>
      <c r="B423" s="121">
        <v>14.8</v>
      </c>
      <c r="C423" s="108">
        <v>16.899999999999999</v>
      </c>
      <c r="D423" s="122">
        <v>20</v>
      </c>
      <c r="E423" s="121">
        <v>19.600000000000001</v>
      </c>
      <c r="F423" s="108">
        <v>22.5</v>
      </c>
      <c r="G423" s="122">
        <v>26.9</v>
      </c>
    </row>
    <row r="424" spans="1:7" x14ac:dyDescent="0.25">
      <c r="A424" s="115">
        <f t="shared" si="6"/>
        <v>42.800000000000338</v>
      </c>
      <c r="B424" s="121">
        <v>14.9</v>
      </c>
      <c r="C424" s="108">
        <v>17</v>
      </c>
      <c r="D424" s="122">
        <v>20.2</v>
      </c>
      <c r="E424" s="121">
        <v>19.8</v>
      </c>
      <c r="F424" s="108">
        <v>22.8</v>
      </c>
      <c r="G424" s="122">
        <v>27.1</v>
      </c>
    </row>
    <row r="425" spans="1:7" x14ac:dyDescent="0.25">
      <c r="A425" s="115">
        <f t="shared" si="6"/>
        <v>42.90000000000034</v>
      </c>
      <c r="B425" s="121">
        <v>15.1</v>
      </c>
      <c r="C425" s="108">
        <v>17.2</v>
      </c>
      <c r="D425" s="122">
        <v>20.399999999999999</v>
      </c>
      <c r="E425" s="121">
        <v>20</v>
      </c>
      <c r="F425" s="108">
        <v>23</v>
      </c>
      <c r="G425" s="122">
        <v>27.3</v>
      </c>
    </row>
    <row r="426" spans="1:7" x14ac:dyDescent="0.25">
      <c r="A426" s="115">
        <f t="shared" si="6"/>
        <v>43.000000000000341</v>
      </c>
      <c r="B426" s="121">
        <v>15.2</v>
      </c>
      <c r="C426" s="108">
        <v>17.399999999999999</v>
      </c>
      <c r="D426" s="122">
        <v>20.5</v>
      </c>
      <c r="E426" s="121">
        <v>20.2</v>
      </c>
      <c r="F426" s="108">
        <v>23.2</v>
      </c>
      <c r="G426" s="122">
        <v>27.6</v>
      </c>
    </row>
    <row r="427" spans="1:7" x14ac:dyDescent="0.25">
      <c r="A427" s="115">
        <f t="shared" si="6"/>
        <v>43.100000000000342</v>
      </c>
      <c r="B427" s="121">
        <v>15.4</v>
      </c>
      <c r="C427" s="108">
        <v>17.5</v>
      </c>
      <c r="D427" s="122">
        <v>20.7</v>
      </c>
      <c r="E427" s="121">
        <v>20.399999999999999</v>
      </c>
      <c r="F427" s="108">
        <v>23.4</v>
      </c>
      <c r="G427" s="122">
        <v>27.8</v>
      </c>
    </row>
    <row r="428" spans="1:7" x14ac:dyDescent="0.25">
      <c r="A428" s="115">
        <f t="shared" si="6"/>
        <v>43.200000000000344</v>
      </c>
      <c r="B428" s="121">
        <v>15.5</v>
      </c>
      <c r="C428" s="108">
        <v>17.7</v>
      </c>
      <c r="D428" s="122">
        <v>20.9</v>
      </c>
      <c r="E428" s="121">
        <v>20.7</v>
      </c>
      <c r="F428" s="108">
        <v>23.7</v>
      </c>
      <c r="G428" s="122">
        <v>28.1</v>
      </c>
    </row>
    <row r="429" spans="1:7" x14ac:dyDescent="0.25">
      <c r="A429" s="115">
        <f t="shared" si="6"/>
        <v>43.300000000000345</v>
      </c>
      <c r="B429" s="121">
        <v>15.7</v>
      </c>
      <c r="C429" s="108">
        <v>17.899999999999999</v>
      </c>
      <c r="D429" s="122">
        <v>21.1</v>
      </c>
      <c r="E429" s="121">
        <v>20.9</v>
      </c>
      <c r="F429" s="108">
        <v>23.9</v>
      </c>
      <c r="G429" s="122">
        <v>28.3</v>
      </c>
    </row>
    <row r="430" spans="1:7" x14ac:dyDescent="0.25">
      <c r="A430" s="115">
        <f t="shared" si="6"/>
        <v>43.400000000000347</v>
      </c>
      <c r="B430" s="121">
        <v>15.9</v>
      </c>
      <c r="C430" s="108">
        <v>18.100000000000001</v>
      </c>
      <c r="D430" s="122">
        <v>21.3</v>
      </c>
      <c r="E430" s="121">
        <v>21.1</v>
      </c>
      <c r="F430" s="108">
        <v>24.1</v>
      </c>
      <c r="G430" s="122">
        <v>28.6</v>
      </c>
    </row>
    <row r="431" spans="1:7" x14ac:dyDescent="0.25">
      <c r="A431" s="115">
        <f t="shared" si="6"/>
        <v>43.500000000000348</v>
      </c>
      <c r="B431" s="121">
        <v>16.100000000000001</v>
      </c>
      <c r="C431" s="108">
        <v>18.2</v>
      </c>
      <c r="D431" s="122">
        <v>21.4</v>
      </c>
      <c r="E431" s="121">
        <v>21.4</v>
      </c>
      <c r="F431" s="108">
        <v>24.4</v>
      </c>
      <c r="G431" s="122">
        <v>28.8</v>
      </c>
    </row>
    <row r="432" spans="1:7" x14ac:dyDescent="0.25">
      <c r="A432" s="115">
        <f t="shared" si="6"/>
        <v>43.60000000000035</v>
      </c>
      <c r="B432" s="121">
        <v>16.2</v>
      </c>
      <c r="C432" s="108">
        <v>18.399999999999999</v>
      </c>
      <c r="D432" s="122">
        <v>21.6</v>
      </c>
      <c r="E432" s="121">
        <v>21.6</v>
      </c>
      <c r="F432" s="108">
        <v>24.6</v>
      </c>
      <c r="G432" s="122">
        <v>29.1</v>
      </c>
    </row>
    <row r="433" spans="1:7" x14ac:dyDescent="0.25">
      <c r="A433" s="115">
        <f t="shared" si="6"/>
        <v>43.700000000000351</v>
      </c>
      <c r="B433" s="121">
        <v>16.399999999999999</v>
      </c>
      <c r="C433" s="108">
        <v>18.600000000000001</v>
      </c>
      <c r="D433" s="122">
        <v>21.8</v>
      </c>
      <c r="E433" s="121">
        <v>21.9</v>
      </c>
      <c r="F433" s="108">
        <v>24.9</v>
      </c>
      <c r="G433" s="122">
        <v>29.4</v>
      </c>
    </row>
    <row r="434" spans="1:7" x14ac:dyDescent="0.25">
      <c r="A434" s="115">
        <f t="shared" si="6"/>
        <v>43.800000000000352</v>
      </c>
      <c r="B434" s="121">
        <v>16.600000000000001</v>
      </c>
      <c r="C434" s="108">
        <v>18.8</v>
      </c>
      <c r="D434" s="122">
        <v>22</v>
      </c>
      <c r="E434" s="121">
        <v>22.1</v>
      </c>
      <c r="F434" s="108">
        <v>25.2</v>
      </c>
      <c r="G434" s="122">
        <v>29.6</v>
      </c>
    </row>
    <row r="435" spans="1:7" x14ac:dyDescent="0.25">
      <c r="A435" s="115">
        <f t="shared" si="6"/>
        <v>43.900000000000354</v>
      </c>
      <c r="B435" s="121">
        <v>16.8</v>
      </c>
      <c r="C435" s="108">
        <v>19</v>
      </c>
      <c r="D435" s="122">
        <v>22.2</v>
      </c>
      <c r="E435" s="121">
        <v>22.4</v>
      </c>
      <c r="F435" s="108">
        <v>25.4</v>
      </c>
      <c r="G435" s="122">
        <v>29.9</v>
      </c>
    </row>
    <row r="436" spans="1:7" x14ac:dyDescent="0.25">
      <c r="A436" s="115">
        <f t="shared" si="6"/>
        <v>44.000000000000355</v>
      </c>
      <c r="B436" s="121">
        <v>17</v>
      </c>
      <c r="C436" s="108">
        <v>19.2</v>
      </c>
      <c r="D436" s="122">
        <v>22.5</v>
      </c>
      <c r="E436" s="121">
        <v>22.6</v>
      </c>
      <c r="F436" s="108">
        <v>25.7</v>
      </c>
      <c r="G436" s="122">
        <v>30.2</v>
      </c>
    </row>
    <row r="437" spans="1:7" x14ac:dyDescent="0.25">
      <c r="A437" s="115">
        <f t="shared" si="6"/>
        <v>44.100000000000357</v>
      </c>
      <c r="B437" s="121">
        <v>17.2</v>
      </c>
      <c r="C437" s="108">
        <v>19.399999999999999</v>
      </c>
      <c r="D437" s="122">
        <v>22.7</v>
      </c>
      <c r="E437" s="121">
        <v>22.9</v>
      </c>
      <c r="F437" s="108">
        <v>26</v>
      </c>
      <c r="G437" s="122">
        <v>30.5</v>
      </c>
    </row>
    <row r="438" spans="1:7" x14ac:dyDescent="0.25">
      <c r="A438" s="115">
        <f t="shared" si="6"/>
        <v>44.200000000000358</v>
      </c>
      <c r="B438" s="121">
        <v>17.399999999999999</v>
      </c>
      <c r="C438" s="108">
        <v>19.600000000000001</v>
      </c>
      <c r="D438" s="122">
        <v>22.9</v>
      </c>
      <c r="E438" s="121">
        <v>23.2</v>
      </c>
      <c r="F438" s="108">
        <v>26.3</v>
      </c>
      <c r="G438" s="122">
        <v>30.8</v>
      </c>
    </row>
    <row r="439" spans="1:7" x14ac:dyDescent="0.25">
      <c r="A439" s="115">
        <f t="shared" si="6"/>
        <v>44.30000000000036</v>
      </c>
      <c r="B439" s="121">
        <v>17.600000000000001</v>
      </c>
      <c r="C439" s="108">
        <v>19.8</v>
      </c>
      <c r="D439" s="122">
        <v>23.1</v>
      </c>
      <c r="E439" s="121">
        <v>23.5</v>
      </c>
      <c r="F439" s="108">
        <v>26.6</v>
      </c>
      <c r="G439" s="122">
        <v>31.1</v>
      </c>
    </row>
    <row r="440" spans="1:7" x14ac:dyDescent="0.25">
      <c r="A440" s="115">
        <f t="shared" si="6"/>
        <v>44.400000000000361</v>
      </c>
      <c r="B440" s="121">
        <v>17.8</v>
      </c>
      <c r="C440" s="108">
        <v>20</v>
      </c>
      <c r="D440" s="122">
        <v>23.3</v>
      </c>
      <c r="E440" s="121">
        <v>23.8</v>
      </c>
      <c r="F440" s="108">
        <v>26.9</v>
      </c>
      <c r="G440" s="122">
        <v>31.4</v>
      </c>
    </row>
    <row r="441" spans="1:7" x14ac:dyDescent="0.25">
      <c r="A441" s="115">
        <f t="shared" si="6"/>
        <v>44.500000000000362</v>
      </c>
      <c r="B441" s="121">
        <v>18</v>
      </c>
      <c r="C441" s="108">
        <v>20.2</v>
      </c>
      <c r="D441" s="122">
        <v>23.6</v>
      </c>
      <c r="E441" s="121">
        <v>24.1</v>
      </c>
      <c r="F441" s="108">
        <v>27.2</v>
      </c>
      <c r="G441" s="122">
        <v>31.7</v>
      </c>
    </row>
    <row r="442" spans="1:7" x14ac:dyDescent="0.25">
      <c r="A442" s="115">
        <f t="shared" si="6"/>
        <v>44.600000000000364</v>
      </c>
      <c r="B442" s="121">
        <v>18.2</v>
      </c>
      <c r="C442" s="108">
        <v>20.5</v>
      </c>
      <c r="D442" s="122">
        <v>23.8</v>
      </c>
      <c r="E442" s="121">
        <v>24.4</v>
      </c>
      <c r="F442" s="108">
        <v>27.5</v>
      </c>
      <c r="G442" s="122">
        <v>32.1</v>
      </c>
    </row>
    <row r="443" spans="1:7" x14ac:dyDescent="0.25">
      <c r="A443" s="115">
        <f t="shared" si="6"/>
        <v>44.700000000000365</v>
      </c>
      <c r="B443" s="121">
        <v>18.5</v>
      </c>
      <c r="C443" s="108">
        <v>20.7</v>
      </c>
      <c r="D443" s="122">
        <v>24</v>
      </c>
      <c r="E443" s="121">
        <v>24.7</v>
      </c>
      <c r="F443" s="108">
        <v>27.8</v>
      </c>
      <c r="G443" s="122">
        <v>32.4</v>
      </c>
    </row>
    <row r="444" spans="1:7" x14ac:dyDescent="0.25">
      <c r="A444" s="115">
        <f t="shared" si="6"/>
        <v>44.800000000000367</v>
      </c>
      <c r="B444" s="121">
        <v>18.7</v>
      </c>
      <c r="C444" s="108">
        <v>20.9</v>
      </c>
      <c r="D444" s="122">
        <v>24.3</v>
      </c>
      <c r="E444" s="121">
        <v>25</v>
      </c>
      <c r="F444" s="108">
        <v>28.1</v>
      </c>
      <c r="G444" s="122">
        <v>32.700000000000003</v>
      </c>
    </row>
    <row r="445" spans="1:7" x14ac:dyDescent="0.25">
      <c r="A445" s="115">
        <f t="shared" si="6"/>
        <v>44.900000000000368</v>
      </c>
      <c r="B445" s="121">
        <v>18.899999999999999</v>
      </c>
      <c r="C445" s="108">
        <v>21.2</v>
      </c>
      <c r="D445" s="122">
        <v>24.5</v>
      </c>
      <c r="E445" s="121">
        <v>25.3</v>
      </c>
      <c r="F445" s="108">
        <v>28.4</v>
      </c>
      <c r="G445" s="122">
        <v>33.1</v>
      </c>
    </row>
    <row r="446" spans="1:7" x14ac:dyDescent="0.25">
      <c r="A446" s="115">
        <f t="shared" si="6"/>
        <v>45.000000000000369</v>
      </c>
      <c r="B446" s="121">
        <v>19.2</v>
      </c>
      <c r="C446" s="108">
        <v>21.4</v>
      </c>
      <c r="D446" s="122">
        <v>24.8</v>
      </c>
      <c r="E446" s="121">
        <v>25.6</v>
      </c>
      <c r="F446" s="108">
        <v>28.8</v>
      </c>
      <c r="G446" s="122">
        <v>33.4</v>
      </c>
    </row>
    <row r="447" spans="1:7" x14ac:dyDescent="0.25">
      <c r="A447" s="115">
        <f t="shared" si="6"/>
        <v>45.100000000000371</v>
      </c>
      <c r="B447" s="121">
        <v>19.399999999999999</v>
      </c>
      <c r="C447" s="108">
        <v>21.7</v>
      </c>
      <c r="D447" s="122">
        <v>25.1</v>
      </c>
      <c r="E447" s="121">
        <v>26</v>
      </c>
      <c r="F447" s="108">
        <v>29.1</v>
      </c>
      <c r="G447" s="122">
        <v>33.799999999999997</v>
      </c>
    </row>
    <row r="448" spans="1:7" x14ac:dyDescent="0.25">
      <c r="A448" s="115">
        <f t="shared" si="6"/>
        <v>45.200000000000372</v>
      </c>
      <c r="B448" s="121">
        <v>19.600000000000001</v>
      </c>
      <c r="C448" s="108">
        <v>21.9</v>
      </c>
      <c r="D448" s="122">
        <v>25.3</v>
      </c>
      <c r="E448" s="121">
        <v>26.3</v>
      </c>
      <c r="F448" s="108">
        <v>29.5</v>
      </c>
      <c r="G448" s="122">
        <v>34.1</v>
      </c>
    </row>
    <row r="449" spans="1:7" x14ac:dyDescent="0.25">
      <c r="A449" s="115">
        <f t="shared" si="6"/>
        <v>45.300000000000374</v>
      </c>
      <c r="B449" s="121">
        <v>19.899999999999999</v>
      </c>
      <c r="C449" s="108">
        <v>22.2</v>
      </c>
      <c r="D449" s="122">
        <v>25.6</v>
      </c>
      <c r="E449" s="121">
        <v>26.7</v>
      </c>
      <c r="F449" s="108">
        <v>29.8</v>
      </c>
      <c r="G449" s="122">
        <v>34.5</v>
      </c>
    </row>
    <row r="450" spans="1:7" x14ac:dyDescent="0.25">
      <c r="A450" s="115">
        <f t="shared" si="6"/>
        <v>45.400000000000375</v>
      </c>
      <c r="B450" s="121">
        <v>20.2</v>
      </c>
      <c r="C450" s="108">
        <v>22.5</v>
      </c>
      <c r="D450" s="122">
        <v>25.9</v>
      </c>
      <c r="E450" s="121">
        <v>27</v>
      </c>
      <c r="F450" s="108">
        <v>30.2</v>
      </c>
      <c r="G450" s="122">
        <v>34.9</v>
      </c>
    </row>
    <row r="451" spans="1:7" x14ac:dyDescent="0.25">
      <c r="A451" s="115">
        <f t="shared" si="6"/>
        <v>45.500000000000377</v>
      </c>
      <c r="B451" s="121">
        <v>20.399999999999999</v>
      </c>
      <c r="C451" s="108">
        <v>22.7</v>
      </c>
      <c r="D451" s="122">
        <v>26.2</v>
      </c>
      <c r="E451" s="121">
        <v>27.4</v>
      </c>
      <c r="F451" s="108">
        <v>30.6</v>
      </c>
      <c r="G451" s="122">
        <v>35.299999999999997</v>
      </c>
    </row>
    <row r="452" spans="1:7" x14ac:dyDescent="0.25">
      <c r="A452" s="115">
        <f t="shared" si="6"/>
        <v>45.600000000000378</v>
      </c>
      <c r="B452" s="121">
        <v>20.7</v>
      </c>
      <c r="C452" s="108">
        <v>23</v>
      </c>
      <c r="D452" s="122">
        <v>26.5</v>
      </c>
      <c r="E452" s="121">
        <v>27.8</v>
      </c>
      <c r="F452" s="108">
        <v>30.9</v>
      </c>
      <c r="G452" s="122">
        <v>35.700000000000003</v>
      </c>
    </row>
    <row r="453" spans="1:7" x14ac:dyDescent="0.25">
      <c r="A453" s="115">
        <f t="shared" si="6"/>
        <v>45.700000000000379</v>
      </c>
      <c r="B453" s="121">
        <v>21</v>
      </c>
      <c r="C453" s="108">
        <v>23.3</v>
      </c>
      <c r="D453" s="122">
        <v>26.8</v>
      </c>
      <c r="E453" s="121">
        <v>28.2</v>
      </c>
      <c r="F453" s="108">
        <v>31.3</v>
      </c>
      <c r="G453" s="122">
        <v>36.1</v>
      </c>
    </row>
    <row r="454" spans="1:7" x14ac:dyDescent="0.25">
      <c r="A454" s="115">
        <f t="shared" si="6"/>
        <v>45.800000000000381</v>
      </c>
      <c r="B454" s="121">
        <v>21.3</v>
      </c>
      <c r="C454" s="108">
        <v>23.6</v>
      </c>
      <c r="D454" s="122">
        <v>27.1</v>
      </c>
      <c r="E454" s="121">
        <v>28.6</v>
      </c>
      <c r="F454" s="108">
        <v>31.7</v>
      </c>
      <c r="G454" s="122">
        <v>36.5</v>
      </c>
    </row>
    <row r="455" spans="1:7" x14ac:dyDescent="0.25">
      <c r="A455" s="115">
        <f t="shared" si="6"/>
        <v>45.900000000000382</v>
      </c>
      <c r="B455" s="121">
        <v>21.6</v>
      </c>
      <c r="C455" s="108">
        <v>23.9</v>
      </c>
      <c r="D455" s="122">
        <v>27.4</v>
      </c>
      <c r="E455" s="121">
        <v>29</v>
      </c>
      <c r="F455" s="108">
        <v>32.200000000000003</v>
      </c>
      <c r="G455" s="122">
        <v>36.9</v>
      </c>
    </row>
    <row r="456" spans="1:7" x14ac:dyDescent="0.25">
      <c r="A456" s="115">
        <f t="shared" si="6"/>
        <v>46.000000000000384</v>
      </c>
      <c r="B456" s="121">
        <v>21.9</v>
      </c>
      <c r="C456" s="108">
        <v>24.2</v>
      </c>
      <c r="D456" s="122">
        <v>27.7</v>
      </c>
      <c r="E456" s="121">
        <v>29.4</v>
      </c>
      <c r="F456" s="108">
        <v>32.6</v>
      </c>
      <c r="G456" s="122">
        <v>37.4</v>
      </c>
    </row>
    <row r="457" spans="1:7" x14ac:dyDescent="0.25">
      <c r="A457" s="115">
        <f t="shared" ref="A457:A520" si="7">A456+0.1</f>
        <v>46.100000000000385</v>
      </c>
      <c r="B457" s="121">
        <v>22.2</v>
      </c>
      <c r="C457" s="108">
        <v>24.5</v>
      </c>
      <c r="D457" s="122">
        <v>28</v>
      </c>
      <c r="E457" s="121">
        <v>29.8</v>
      </c>
      <c r="F457" s="108">
        <v>33</v>
      </c>
      <c r="G457" s="122">
        <v>37.799999999999997</v>
      </c>
    </row>
    <row r="458" spans="1:7" x14ac:dyDescent="0.25">
      <c r="A458" s="115">
        <f t="shared" si="7"/>
        <v>46.200000000000387</v>
      </c>
      <c r="B458" s="121">
        <v>22.5</v>
      </c>
      <c r="C458" s="108">
        <v>24.8</v>
      </c>
      <c r="D458" s="122">
        <v>28.4</v>
      </c>
      <c r="E458" s="121">
        <v>30.2</v>
      </c>
      <c r="F458" s="108">
        <v>33.4</v>
      </c>
      <c r="G458" s="122">
        <v>38.299999999999997</v>
      </c>
    </row>
    <row r="459" spans="1:7" x14ac:dyDescent="0.25">
      <c r="A459" s="115">
        <f t="shared" si="7"/>
        <v>46.300000000000388</v>
      </c>
      <c r="B459" s="121">
        <v>22.8</v>
      </c>
      <c r="C459" s="108">
        <v>25.2</v>
      </c>
      <c r="D459" s="122">
        <v>28.7</v>
      </c>
      <c r="E459" s="121">
        <v>30.7</v>
      </c>
      <c r="F459" s="108">
        <v>33.9</v>
      </c>
      <c r="G459" s="122">
        <v>38.700000000000003</v>
      </c>
    </row>
    <row r="460" spans="1:7" x14ac:dyDescent="0.25">
      <c r="A460" s="115">
        <f t="shared" si="7"/>
        <v>46.400000000000389</v>
      </c>
      <c r="B460" s="121">
        <v>23.2</v>
      </c>
      <c r="C460" s="108">
        <v>25.5</v>
      </c>
      <c r="D460" s="122">
        <v>29.1</v>
      </c>
      <c r="E460" s="121">
        <v>31.1</v>
      </c>
      <c r="F460" s="108">
        <v>34.4</v>
      </c>
      <c r="G460" s="122">
        <v>39.200000000000003</v>
      </c>
    </row>
    <row r="461" spans="1:7" x14ac:dyDescent="0.25">
      <c r="A461" s="115">
        <f t="shared" si="7"/>
        <v>46.500000000000391</v>
      </c>
      <c r="B461" s="121">
        <v>23.5</v>
      </c>
      <c r="C461" s="108">
        <v>25.9</v>
      </c>
      <c r="D461" s="122">
        <v>29.4</v>
      </c>
      <c r="E461" s="121">
        <v>31.6</v>
      </c>
      <c r="F461" s="108">
        <v>34.799999999999997</v>
      </c>
      <c r="G461" s="122">
        <v>39.700000000000003</v>
      </c>
    </row>
    <row r="462" spans="1:7" x14ac:dyDescent="0.25">
      <c r="A462" s="115">
        <f t="shared" si="7"/>
        <v>46.600000000000392</v>
      </c>
      <c r="B462" s="121">
        <v>23.8</v>
      </c>
      <c r="C462" s="108">
        <v>26.2</v>
      </c>
      <c r="D462" s="122">
        <v>29.8</v>
      </c>
      <c r="E462" s="121">
        <v>32.1</v>
      </c>
      <c r="F462" s="108">
        <v>35.299999999999997</v>
      </c>
      <c r="G462" s="122">
        <v>40.200000000000003</v>
      </c>
    </row>
    <row r="463" spans="1:7" x14ac:dyDescent="0.25">
      <c r="A463" s="115">
        <f t="shared" si="7"/>
        <v>46.700000000000394</v>
      </c>
      <c r="B463" s="121">
        <v>24.2</v>
      </c>
      <c r="C463" s="108">
        <v>26.6</v>
      </c>
      <c r="D463" s="122">
        <v>30.2</v>
      </c>
      <c r="E463" s="121">
        <v>32.6</v>
      </c>
      <c r="F463" s="108">
        <v>35.799999999999997</v>
      </c>
      <c r="G463" s="122">
        <v>40.700000000000003</v>
      </c>
    </row>
    <row r="464" spans="1:7" x14ac:dyDescent="0.25">
      <c r="A464" s="115">
        <f t="shared" si="7"/>
        <v>46.800000000000395</v>
      </c>
      <c r="B464" s="121">
        <v>24.6</v>
      </c>
      <c r="C464" s="108">
        <v>26.9</v>
      </c>
      <c r="D464" s="122">
        <v>30.6</v>
      </c>
      <c r="E464" s="121">
        <v>33.1</v>
      </c>
      <c r="F464" s="108">
        <v>36.299999999999997</v>
      </c>
      <c r="G464" s="122">
        <v>41.3</v>
      </c>
    </row>
    <row r="465" spans="1:7" x14ac:dyDescent="0.25">
      <c r="A465" s="115">
        <f t="shared" si="7"/>
        <v>46.900000000000396</v>
      </c>
      <c r="B465" s="121">
        <v>25</v>
      </c>
      <c r="C465" s="108">
        <v>27.3</v>
      </c>
      <c r="D465" s="122">
        <v>31</v>
      </c>
      <c r="E465" s="121">
        <v>33.6</v>
      </c>
      <c r="F465" s="108">
        <v>36.799999999999997</v>
      </c>
      <c r="G465" s="122">
        <v>41.8</v>
      </c>
    </row>
    <row r="466" spans="1:7" x14ac:dyDescent="0.25">
      <c r="A466" s="115">
        <f t="shared" si="7"/>
        <v>47.000000000000398</v>
      </c>
      <c r="B466" s="121">
        <v>25.3</v>
      </c>
      <c r="C466" s="108">
        <v>27.7</v>
      </c>
      <c r="D466" s="122">
        <v>31.4</v>
      </c>
      <c r="E466" s="121">
        <v>34.1</v>
      </c>
      <c r="F466" s="108">
        <v>37.4</v>
      </c>
      <c r="G466" s="122">
        <v>42.4</v>
      </c>
    </row>
    <row r="467" spans="1:7" x14ac:dyDescent="0.25">
      <c r="A467" s="115">
        <f t="shared" si="7"/>
        <v>47.100000000000399</v>
      </c>
      <c r="B467" s="121">
        <v>25.7</v>
      </c>
      <c r="C467" s="108">
        <v>28.1</v>
      </c>
      <c r="D467" s="122">
        <v>31.8</v>
      </c>
      <c r="E467" s="121">
        <v>34.6</v>
      </c>
      <c r="F467" s="108">
        <v>37.9</v>
      </c>
      <c r="G467" s="122">
        <v>42.9</v>
      </c>
    </row>
    <row r="468" spans="1:7" x14ac:dyDescent="0.25">
      <c r="A468" s="115">
        <f t="shared" si="7"/>
        <v>47.200000000000401</v>
      </c>
      <c r="B468" s="121">
        <v>26.2</v>
      </c>
      <c r="C468" s="108">
        <v>28.6</v>
      </c>
      <c r="D468" s="122">
        <v>32.200000000000003</v>
      </c>
      <c r="E468" s="121">
        <v>35.200000000000003</v>
      </c>
      <c r="F468" s="108">
        <v>38.5</v>
      </c>
      <c r="G468" s="122">
        <v>43.5</v>
      </c>
    </row>
    <row r="469" spans="1:7" x14ac:dyDescent="0.25">
      <c r="A469" s="115">
        <f t="shared" si="7"/>
        <v>47.300000000000402</v>
      </c>
      <c r="B469" s="121">
        <v>26.6</v>
      </c>
      <c r="C469" s="108">
        <v>29</v>
      </c>
      <c r="D469" s="122">
        <v>32.700000000000003</v>
      </c>
      <c r="E469" s="121">
        <v>35.799999999999997</v>
      </c>
      <c r="F469" s="108">
        <v>39.1</v>
      </c>
      <c r="G469" s="122">
        <v>44.1</v>
      </c>
    </row>
    <row r="470" spans="1:7" x14ac:dyDescent="0.25">
      <c r="A470" s="115">
        <f t="shared" si="7"/>
        <v>47.400000000000404</v>
      </c>
      <c r="B470" s="121">
        <v>27</v>
      </c>
      <c r="C470" s="108">
        <v>29.4</v>
      </c>
      <c r="D470" s="122">
        <v>33.1</v>
      </c>
      <c r="E470" s="121">
        <v>36.4</v>
      </c>
      <c r="F470" s="108">
        <v>39.700000000000003</v>
      </c>
      <c r="G470" s="122">
        <v>44.7</v>
      </c>
    </row>
    <row r="471" spans="1:7" x14ac:dyDescent="0.25">
      <c r="A471" s="115">
        <f t="shared" si="7"/>
        <v>47.500000000000405</v>
      </c>
      <c r="B471" s="121">
        <v>27.5</v>
      </c>
      <c r="C471" s="108">
        <v>29.9</v>
      </c>
      <c r="D471" s="122">
        <v>33.6</v>
      </c>
      <c r="E471" s="121">
        <v>37</v>
      </c>
      <c r="F471" s="108">
        <v>40.299999999999997</v>
      </c>
      <c r="G471" s="122">
        <v>45.4</v>
      </c>
    </row>
    <row r="472" spans="1:7" x14ac:dyDescent="0.25">
      <c r="A472" s="115">
        <f t="shared" si="7"/>
        <v>47.600000000000406</v>
      </c>
      <c r="B472" s="121">
        <v>27.9</v>
      </c>
      <c r="C472" s="108">
        <v>30.3</v>
      </c>
      <c r="D472" s="122">
        <v>34.1</v>
      </c>
      <c r="E472" s="121">
        <v>37.6</v>
      </c>
      <c r="F472" s="108">
        <v>40.9</v>
      </c>
      <c r="G472" s="122">
        <v>46</v>
      </c>
    </row>
    <row r="473" spans="1:7" x14ac:dyDescent="0.25">
      <c r="A473" s="115">
        <f t="shared" si="7"/>
        <v>47.700000000000408</v>
      </c>
      <c r="B473" s="121">
        <v>28.4</v>
      </c>
      <c r="C473" s="108">
        <v>30.8</v>
      </c>
      <c r="D473" s="122">
        <v>34.6</v>
      </c>
      <c r="E473" s="121">
        <v>38.200000000000003</v>
      </c>
      <c r="F473" s="108">
        <v>41.6</v>
      </c>
      <c r="G473" s="122">
        <v>46.7</v>
      </c>
    </row>
    <row r="474" spans="1:7" x14ac:dyDescent="0.25">
      <c r="A474" s="115">
        <f t="shared" si="7"/>
        <v>47.800000000000409</v>
      </c>
      <c r="B474" s="121">
        <v>28.9</v>
      </c>
      <c r="C474" s="108">
        <v>31.3</v>
      </c>
      <c r="D474" s="122">
        <v>35.1</v>
      </c>
      <c r="E474" s="121">
        <v>38.9</v>
      </c>
      <c r="F474" s="108">
        <v>42.2</v>
      </c>
      <c r="G474" s="122">
        <v>47.4</v>
      </c>
    </row>
    <row r="475" spans="1:7" x14ac:dyDescent="0.25">
      <c r="A475" s="115">
        <f t="shared" si="7"/>
        <v>47.900000000000411</v>
      </c>
      <c r="B475" s="121">
        <v>29.4</v>
      </c>
      <c r="C475" s="108">
        <v>31.8</v>
      </c>
      <c r="D475" s="122">
        <v>35.6</v>
      </c>
      <c r="E475" s="121">
        <v>39.6</v>
      </c>
      <c r="F475" s="108">
        <v>42.9</v>
      </c>
      <c r="G475" s="122">
        <v>48.1</v>
      </c>
    </row>
    <row r="476" spans="1:7" x14ac:dyDescent="0.25">
      <c r="A476" s="115">
        <f t="shared" si="7"/>
        <v>48.000000000000412</v>
      </c>
      <c r="B476" s="121">
        <v>29.9</v>
      </c>
      <c r="C476" s="108">
        <v>32.4</v>
      </c>
      <c r="D476" s="122">
        <v>36.200000000000003</v>
      </c>
      <c r="E476" s="121">
        <v>40.299999999999997</v>
      </c>
      <c r="F476" s="108">
        <v>43.6</v>
      </c>
      <c r="G476" s="122">
        <v>48.8</v>
      </c>
    </row>
    <row r="477" spans="1:7" x14ac:dyDescent="0.25">
      <c r="A477" s="115">
        <f t="shared" si="7"/>
        <v>48.100000000000414</v>
      </c>
      <c r="B477" s="121">
        <v>30.4</v>
      </c>
      <c r="C477" s="108">
        <v>32.9</v>
      </c>
      <c r="D477" s="122">
        <v>36.700000000000003</v>
      </c>
      <c r="E477" s="121">
        <v>41</v>
      </c>
      <c r="F477" s="108">
        <v>44.4</v>
      </c>
      <c r="G477" s="122">
        <v>49.5</v>
      </c>
    </row>
    <row r="478" spans="1:7" x14ac:dyDescent="0.25">
      <c r="A478" s="115">
        <f t="shared" si="7"/>
        <v>48.200000000000415</v>
      </c>
      <c r="B478" s="121">
        <v>31</v>
      </c>
      <c r="C478" s="108">
        <v>33.5</v>
      </c>
      <c r="D478" s="122">
        <v>37.299999999999997</v>
      </c>
      <c r="E478" s="121">
        <v>41.7</v>
      </c>
      <c r="F478" s="108">
        <v>45.1</v>
      </c>
      <c r="G478" s="122">
        <v>50.3</v>
      </c>
    </row>
    <row r="479" spans="1:7" x14ac:dyDescent="0.25">
      <c r="A479" s="115">
        <f t="shared" si="7"/>
        <v>48.300000000000416</v>
      </c>
      <c r="B479" s="121">
        <v>31.5</v>
      </c>
      <c r="C479" s="108">
        <v>34</v>
      </c>
      <c r="D479" s="122">
        <v>37.9</v>
      </c>
      <c r="E479" s="121">
        <v>42.5</v>
      </c>
      <c r="F479" s="108">
        <v>45.9</v>
      </c>
      <c r="G479" s="122">
        <v>51.1</v>
      </c>
    </row>
    <row r="480" spans="1:7" x14ac:dyDescent="0.25">
      <c r="A480" s="115">
        <f t="shared" si="7"/>
        <v>48.400000000000418</v>
      </c>
      <c r="B480" s="121">
        <v>32.1</v>
      </c>
      <c r="C480" s="108">
        <v>34.6</v>
      </c>
      <c r="D480" s="122">
        <v>38.5</v>
      </c>
      <c r="E480" s="121">
        <v>43.3</v>
      </c>
      <c r="F480" s="108">
        <v>46.7</v>
      </c>
      <c r="G480" s="122">
        <v>51.9</v>
      </c>
    </row>
    <row r="481" spans="1:7" x14ac:dyDescent="0.25">
      <c r="A481" s="115">
        <f t="shared" si="7"/>
        <v>48.500000000000419</v>
      </c>
      <c r="B481" s="121">
        <v>32.700000000000003</v>
      </c>
      <c r="C481" s="108">
        <v>35.200000000000003</v>
      </c>
      <c r="D481" s="122">
        <v>39.1</v>
      </c>
      <c r="E481" s="121">
        <v>44.1</v>
      </c>
      <c r="F481" s="108">
        <v>47.5</v>
      </c>
      <c r="G481" s="122">
        <v>52.7</v>
      </c>
    </row>
    <row r="482" spans="1:7" x14ac:dyDescent="0.25">
      <c r="A482" s="115">
        <f t="shared" si="7"/>
        <v>48.600000000000421</v>
      </c>
      <c r="B482" s="121">
        <v>33.299999999999997</v>
      </c>
      <c r="C482" s="108">
        <v>35.9</v>
      </c>
      <c r="D482" s="122">
        <v>39.799999999999997</v>
      </c>
      <c r="E482" s="121">
        <v>44.9</v>
      </c>
      <c r="F482" s="108">
        <v>48.3</v>
      </c>
      <c r="G482" s="122">
        <v>53.6</v>
      </c>
    </row>
    <row r="483" spans="1:7" x14ac:dyDescent="0.25">
      <c r="A483" s="115">
        <f t="shared" si="7"/>
        <v>48.700000000000422</v>
      </c>
      <c r="B483" s="121">
        <v>34</v>
      </c>
      <c r="C483" s="108">
        <v>36.5</v>
      </c>
      <c r="D483" s="122">
        <v>40.5</v>
      </c>
      <c r="E483" s="121">
        <v>45.8</v>
      </c>
      <c r="F483" s="108">
        <v>49.2</v>
      </c>
      <c r="G483" s="122">
        <v>54.5</v>
      </c>
    </row>
    <row r="484" spans="1:7" x14ac:dyDescent="0.25">
      <c r="A484" s="115">
        <f t="shared" si="7"/>
        <v>48.800000000000423</v>
      </c>
      <c r="B484" s="121">
        <v>34.700000000000003</v>
      </c>
      <c r="C484" s="108">
        <v>37.200000000000003</v>
      </c>
      <c r="D484" s="122">
        <v>41.1</v>
      </c>
      <c r="E484" s="121">
        <v>46.7</v>
      </c>
      <c r="F484" s="108">
        <v>50.1</v>
      </c>
      <c r="G484" s="122">
        <v>55.4</v>
      </c>
    </row>
    <row r="485" spans="1:7" x14ac:dyDescent="0.25">
      <c r="A485" s="115">
        <f t="shared" si="7"/>
        <v>48.900000000000425</v>
      </c>
      <c r="B485" s="121">
        <v>35.299999999999997</v>
      </c>
      <c r="C485" s="108">
        <v>37.9</v>
      </c>
      <c r="D485" s="122">
        <v>41.9</v>
      </c>
      <c r="E485" s="121">
        <v>47.6</v>
      </c>
      <c r="F485" s="108">
        <v>51.1</v>
      </c>
      <c r="G485" s="122">
        <v>56.4</v>
      </c>
    </row>
    <row r="486" spans="1:7" x14ac:dyDescent="0.25">
      <c r="A486" s="115">
        <f t="shared" si="7"/>
        <v>49.000000000000426</v>
      </c>
      <c r="B486" s="121">
        <v>36</v>
      </c>
      <c r="C486" s="108">
        <v>38.6</v>
      </c>
      <c r="D486" s="122">
        <v>42.6</v>
      </c>
      <c r="E486" s="121">
        <v>48.5</v>
      </c>
      <c r="F486" s="108">
        <v>52</v>
      </c>
      <c r="G486" s="122">
        <v>57.4</v>
      </c>
    </row>
    <row r="487" spans="1:7" x14ac:dyDescent="0.25">
      <c r="A487" s="115">
        <f t="shared" si="7"/>
        <v>49.100000000000428</v>
      </c>
      <c r="B487" s="121">
        <v>36.799999999999997</v>
      </c>
      <c r="C487" s="108">
        <v>39.4</v>
      </c>
      <c r="D487" s="122">
        <v>43.4</v>
      </c>
      <c r="E487" s="121">
        <v>49.5</v>
      </c>
      <c r="F487" s="108">
        <v>53</v>
      </c>
      <c r="G487" s="122">
        <v>58.4</v>
      </c>
    </row>
    <row r="488" spans="1:7" x14ac:dyDescent="0.25">
      <c r="A488" s="115">
        <f t="shared" si="7"/>
        <v>49.200000000000429</v>
      </c>
      <c r="B488" s="121">
        <v>37.5</v>
      </c>
      <c r="C488" s="108">
        <v>40.1</v>
      </c>
      <c r="D488" s="122">
        <v>44.2</v>
      </c>
      <c r="E488" s="121">
        <v>50.5</v>
      </c>
      <c r="F488" s="108">
        <v>54</v>
      </c>
      <c r="G488" s="122">
        <v>59.5</v>
      </c>
    </row>
    <row r="489" spans="1:7" x14ac:dyDescent="0.25">
      <c r="A489" s="115">
        <f t="shared" si="7"/>
        <v>49.300000000000431</v>
      </c>
      <c r="B489" s="121">
        <v>38.299999999999997</v>
      </c>
      <c r="C489" s="108">
        <v>40.9</v>
      </c>
      <c r="D489" s="122">
        <v>45</v>
      </c>
      <c r="E489" s="121">
        <v>51.6</v>
      </c>
      <c r="F489" s="108">
        <v>55.1</v>
      </c>
      <c r="G489" s="122">
        <v>60.5</v>
      </c>
    </row>
    <row r="490" spans="1:7" x14ac:dyDescent="0.25">
      <c r="A490" s="115">
        <f t="shared" si="7"/>
        <v>49.400000000000432</v>
      </c>
      <c r="B490" s="121">
        <v>39.200000000000003</v>
      </c>
      <c r="C490" s="108">
        <v>41.8</v>
      </c>
      <c r="D490" s="122">
        <v>45.9</v>
      </c>
      <c r="E490" s="121">
        <v>52.7</v>
      </c>
      <c r="F490" s="108">
        <v>56.2</v>
      </c>
      <c r="G490" s="122">
        <v>61.7</v>
      </c>
    </row>
    <row r="491" spans="1:7" x14ac:dyDescent="0.25">
      <c r="A491" s="115">
        <f t="shared" si="7"/>
        <v>49.500000000000433</v>
      </c>
      <c r="B491" s="121">
        <v>40</v>
      </c>
      <c r="C491" s="108">
        <v>42.7</v>
      </c>
      <c r="D491" s="122">
        <v>46.8</v>
      </c>
      <c r="E491" s="121">
        <v>53.8</v>
      </c>
      <c r="F491" s="108">
        <v>57.4</v>
      </c>
      <c r="G491" s="122">
        <v>62.9</v>
      </c>
    </row>
    <row r="492" spans="1:7" x14ac:dyDescent="0.25">
      <c r="A492" s="115">
        <f t="shared" si="7"/>
        <v>49.600000000000435</v>
      </c>
      <c r="B492" s="121">
        <v>40.9</v>
      </c>
      <c r="C492" s="108">
        <v>43.6</v>
      </c>
      <c r="D492" s="122">
        <v>47.7</v>
      </c>
      <c r="E492" s="121">
        <v>55</v>
      </c>
      <c r="F492" s="108">
        <v>58.6</v>
      </c>
      <c r="G492" s="122">
        <v>64.099999999999994</v>
      </c>
    </row>
    <row r="493" spans="1:7" x14ac:dyDescent="0.25">
      <c r="A493" s="115">
        <f t="shared" si="7"/>
        <v>49.700000000000436</v>
      </c>
      <c r="B493" s="121">
        <v>41.8</v>
      </c>
      <c r="C493" s="108">
        <v>44.5</v>
      </c>
      <c r="D493" s="122">
        <v>48.7</v>
      </c>
      <c r="E493" s="121">
        <v>56.2</v>
      </c>
      <c r="F493" s="108">
        <v>59.8</v>
      </c>
      <c r="G493" s="122">
        <v>65.400000000000006</v>
      </c>
    </row>
    <row r="494" spans="1:7" x14ac:dyDescent="0.25">
      <c r="A494" s="115">
        <f t="shared" si="7"/>
        <v>49.800000000000438</v>
      </c>
      <c r="B494" s="121">
        <v>42.8</v>
      </c>
      <c r="C494" s="108">
        <v>45.5</v>
      </c>
      <c r="D494" s="122">
        <v>49.7</v>
      </c>
      <c r="E494" s="121">
        <v>57.4</v>
      </c>
      <c r="F494" s="108">
        <v>61.1</v>
      </c>
      <c r="G494" s="122">
        <v>66.7</v>
      </c>
    </row>
    <row r="495" spans="1:7" x14ac:dyDescent="0.25">
      <c r="A495" s="115">
        <f t="shared" si="7"/>
        <v>49.900000000000439</v>
      </c>
      <c r="B495" s="121">
        <v>43.8</v>
      </c>
      <c r="C495" s="108">
        <v>46.5</v>
      </c>
      <c r="D495" s="122">
        <v>50.8</v>
      </c>
      <c r="E495" s="121">
        <v>58.7</v>
      </c>
      <c r="F495" s="108">
        <v>62.5</v>
      </c>
      <c r="G495" s="122">
        <v>68.099999999999994</v>
      </c>
    </row>
    <row r="496" spans="1:7" x14ac:dyDescent="0.25">
      <c r="A496" s="115">
        <f t="shared" si="7"/>
        <v>50.000000000000441</v>
      </c>
      <c r="B496" s="121">
        <v>44.8</v>
      </c>
      <c r="C496" s="108">
        <v>47.6</v>
      </c>
      <c r="D496" s="122">
        <v>51.9</v>
      </c>
      <c r="E496" s="121">
        <v>60.1</v>
      </c>
      <c r="F496" s="108">
        <v>63.9</v>
      </c>
      <c r="G496" s="122">
        <v>69.599999999999994</v>
      </c>
    </row>
    <row r="497" spans="1:7" x14ac:dyDescent="0.25">
      <c r="A497" s="115">
        <f t="shared" si="7"/>
        <v>50.100000000000442</v>
      </c>
      <c r="B497" s="121">
        <v>45.9</v>
      </c>
      <c r="C497" s="108">
        <v>48.7</v>
      </c>
      <c r="D497" s="122">
        <v>53.1</v>
      </c>
      <c r="E497" s="121">
        <v>61.5</v>
      </c>
      <c r="F497" s="108">
        <v>65.400000000000006</v>
      </c>
      <c r="G497" s="122">
        <v>71.099999999999994</v>
      </c>
    </row>
    <row r="498" spans="1:7" x14ac:dyDescent="0.25">
      <c r="A498" s="115">
        <f t="shared" si="7"/>
        <v>50.200000000000443</v>
      </c>
      <c r="B498" s="121">
        <v>47</v>
      </c>
      <c r="C498" s="108">
        <v>49.9</v>
      </c>
      <c r="D498" s="122">
        <v>54.3</v>
      </c>
      <c r="E498" s="121">
        <v>63</v>
      </c>
      <c r="F498" s="108">
        <v>66.900000000000006</v>
      </c>
      <c r="G498" s="122">
        <v>72.7</v>
      </c>
    </row>
    <row r="499" spans="1:7" x14ac:dyDescent="0.25">
      <c r="A499" s="115">
        <f t="shared" si="7"/>
        <v>50.300000000000445</v>
      </c>
      <c r="B499" s="121">
        <v>48.3</v>
      </c>
      <c r="C499" s="108">
        <v>51.2</v>
      </c>
      <c r="D499" s="122">
        <v>55.6</v>
      </c>
      <c r="E499" s="121">
        <v>64.599999999999994</v>
      </c>
      <c r="F499" s="108">
        <v>68.5</v>
      </c>
      <c r="G499" s="122">
        <v>74.400000000000006</v>
      </c>
    </row>
    <row r="500" spans="1:7" x14ac:dyDescent="0.25">
      <c r="A500" s="115">
        <f t="shared" si="7"/>
        <v>50.400000000000446</v>
      </c>
      <c r="B500" s="121">
        <v>49.5</v>
      </c>
      <c r="C500" s="108">
        <v>52.5</v>
      </c>
      <c r="D500" s="122">
        <v>57</v>
      </c>
      <c r="E500" s="121">
        <v>66.3</v>
      </c>
      <c r="F500" s="108">
        <v>70.3</v>
      </c>
      <c r="G500" s="122">
        <v>76.2</v>
      </c>
    </row>
    <row r="501" spans="1:7" x14ac:dyDescent="0.25">
      <c r="A501" s="115">
        <f t="shared" si="7"/>
        <v>50.500000000000448</v>
      </c>
      <c r="B501" s="121">
        <v>50.8</v>
      </c>
      <c r="C501" s="108">
        <v>53.9</v>
      </c>
      <c r="D501" s="122">
        <v>58.5</v>
      </c>
      <c r="E501" s="121">
        <v>68</v>
      </c>
      <c r="F501" s="108">
        <v>72.099999999999994</v>
      </c>
      <c r="G501" s="122">
        <v>78.099999999999994</v>
      </c>
    </row>
    <row r="502" spans="1:7" x14ac:dyDescent="0.25">
      <c r="A502" s="115">
        <f t="shared" si="7"/>
        <v>50.600000000000449</v>
      </c>
      <c r="B502" s="121">
        <v>52.2</v>
      </c>
      <c r="C502" s="108">
        <v>55.3</v>
      </c>
      <c r="D502" s="122">
        <v>60</v>
      </c>
      <c r="E502" s="121">
        <v>69.8</v>
      </c>
      <c r="F502" s="108">
        <v>73.900000000000006</v>
      </c>
      <c r="G502" s="122">
        <v>80</v>
      </c>
    </row>
    <row r="503" spans="1:7" x14ac:dyDescent="0.25">
      <c r="A503" s="115">
        <f t="shared" si="7"/>
        <v>50.70000000000045</v>
      </c>
      <c r="B503" s="121">
        <v>53.7</v>
      </c>
      <c r="C503" s="108">
        <v>56.9</v>
      </c>
      <c r="D503" s="122">
        <v>61.6</v>
      </c>
      <c r="E503" s="121">
        <v>71.7</v>
      </c>
      <c r="F503" s="108">
        <v>75.900000000000006</v>
      </c>
      <c r="G503" s="122">
        <v>82.1</v>
      </c>
    </row>
    <row r="504" spans="1:7" x14ac:dyDescent="0.25">
      <c r="A504" s="115">
        <f t="shared" si="7"/>
        <v>50.800000000000452</v>
      </c>
      <c r="B504" s="121">
        <v>55.2</v>
      </c>
      <c r="C504" s="108">
        <v>58.5</v>
      </c>
      <c r="D504" s="122">
        <v>63.3</v>
      </c>
      <c r="E504" s="121">
        <v>73.599999999999994</v>
      </c>
      <c r="F504" s="108">
        <v>78</v>
      </c>
      <c r="G504" s="122">
        <v>84.3</v>
      </c>
    </row>
    <row r="505" spans="1:7" x14ac:dyDescent="0.25">
      <c r="A505" s="115">
        <f t="shared" si="7"/>
        <v>50.900000000000453</v>
      </c>
      <c r="B505" s="121">
        <v>56.9</v>
      </c>
      <c r="C505" s="108">
        <v>60.3</v>
      </c>
      <c r="D505" s="122">
        <v>65.2</v>
      </c>
      <c r="E505" s="121">
        <v>75.8</v>
      </c>
      <c r="F505" s="108">
        <v>80.3</v>
      </c>
      <c r="G505" s="122">
        <v>86.6</v>
      </c>
    </row>
    <row r="506" spans="1:7" x14ac:dyDescent="0.25">
      <c r="A506" s="115">
        <f t="shared" si="7"/>
        <v>51.000000000000455</v>
      </c>
      <c r="B506" s="121">
        <v>58.6</v>
      </c>
      <c r="C506" s="108">
        <v>62.1</v>
      </c>
      <c r="D506" s="122">
        <v>67.2</v>
      </c>
      <c r="E506" s="121">
        <v>78</v>
      </c>
      <c r="F506" s="108">
        <v>82.6</v>
      </c>
      <c r="G506" s="122">
        <v>89.2</v>
      </c>
    </row>
    <row r="507" spans="1:7" x14ac:dyDescent="0.25">
      <c r="A507" s="115">
        <f t="shared" si="7"/>
        <v>51.100000000000456</v>
      </c>
      <c r="B507" s="121">
        <v>60.4</v>
      </c>
      <c r="C507" s="108">
        <v>64</v>
      </c>
      <c r="D507" s="122">
        <v>69.099999999999994</v>
      </c>
      <c r="E507" s="121">
        <v>80.3</v>
      </c>
      <c r="F507" s="108">
        <v>85.1</v>
      </c>
      <c r="G507" s="122">
        <v>91.7</v>
      </c>
    </row>
    <row r="508" spans="1:7" x14ac:dyDescent="0.25">
      <c r="A508" s="115">
        <f t="shared" si="7"/>
        <v>51.200000000000458</v>
      </c>
      <c r="B508" s="121">
        <v>62.4</v>
      </c>
      <c r="C508" s="108">
        <v>66.099999999999994</v>
      </c>
      <c r="D508" s="122">
        <v>71.3</v>
      </c>
      <c r="E508" s="121">
        <v>82.8</v>
      </c>
      <c r="F508" s="108">
        <v>87.7</v>
      </c>
      <c r="G508" s="122">
        <v>94.4</v>
      </c>
    </row>
    <row r="509" spans="1:7" x14ac:dyDescent="0.25">
      <c r="A509" s="115">
        <f t="shared" si="7"/>
        <v>51.300000000000459</v>
      </c>
      <c r="B509" s="121">
        <v>64.5</v>
      </c>
      <c r="C509" s="108">
        <v>68.400000000000006</v>
      </c>
      <c r="D509" s="122">
        <v>73.7</v>
      </c>
      <c r="E509" s="121">
        <v>85.4</v>
      </c>
      <c r="F509" s="108">
        <v>90.6</v>
      </c>
      <c r="G509" s="122">
        <v>97.4</v>
      </c>
    </row>
    <row r="510" spans="1:7" x14ac:dyDescent="0.25">
      <c r="A510" s="115">
        <f t="shared" si="7"/>
        <v>51.40000000000046</v>
      </c>
      <c r="B510" s="121">
        <v>66.7</v>
      </c>
      <c r="C510" s="108">
        <v>70.8</v>
      </c>
      <c r="D510" s="122">
        <v>76.3</v>
      </c>
      <c r="E510" s="121">
        <v>88.2</v>
      </c>
      <c r="F510" s="108">
        <v>93.6</v>
      </c>
      <c r="G510" s="122">
        <v>100.7</v>
      </c>
    </row>
    <row r="511" spans="1:7" x14ac:dyDescent="0.25">
      <c r="A511" s="115">
        <f t="shared" si="7"/>
        <v>51.500000000000462</v>
      </c>
      <c r="B511" s="121">
        <v>69.2</v>
      </c>
      <c r="C511" s="108">
        <v>73.400000000000006</v>
      </c>
      <c r="D511" s="122">
        <v>79.400000000000006</v>
      </c>
      <c r="E511" s="121">
        <v>91.4</v>
      </c>
      <c r="F511" s="108">
        <v>96.9</v>
      </c>
      <c r="G511" s="122">
        <v>104.5</v>
      </c>
    </row>
    <row r="512" spans="1:7" x14ac:dyDescent="0.25">
      <c r="A512" s="115">
        <f t="shared" si="7"/>
        <v>51.600000000000463</v>
      </c>
      <c r="B512" s="121">
        <v>71.599999999999994</v>
      </c>
      <c r="C512" s="108">
        <v>76.099999999999994</v>
      </c>
      <c r="D512" s="122">
        <v>82</v>
      </c>
      <c r="E512" s="121">
        <v>94.3</v>
      </c>
      <c r="F512" s="108">
        <v>100.2</v>
      </c>
      <c r="G512" s="122">
        <v>107.6</v>
      </c>
    </row>
    <row r="513" spans="1:7" x14ac:dyDescent="0.25">
      <c r="A513" s="115">
        <f t="shared" si="7"/>
        <v>51.700000000000465</v>
      </c>
      <c r="B513" s="121">
        <v>74.3</v>
      </c>
      <c r="C513" s="108">
        <v>78.900000000000006</v>
      </c>
      <c r="D513" s="122">
        <v>85</v>
      </c>
      <c r="E513" s="121">
        <v>97.6</v>
      </c>
      <c r="F513" s="108">
        <v>103.7</v>
      </c>
      <c r="G513" s="122">
        <v>111.3</v>
      </c>
    </row>
    <row r="514" spans="1:7" x14ac:dyDescent="0.25">
      <c r="A514" s="115">
        <f t="shared" si="7"/>
        <v>51.800000000000466</v>
      </c>
      <c r="B514" s="121">
        <v>77.2</v>
      </c>
      <c r="C514" s="108">
        <v>82.1</v>
      </c>
      <c r="D514" s="122">
        <v>88.4</v>
      </c>
      <c r="E514" s="121">
        <v>101.2</v>
      </c>
      <c r="F514" s="108">
        <v>107.6</v>
      </c>
      <c r="G514" s="122">
        <v>115.4</v>
      </c>
    </row>
    <row r="515" spans="1:7" x14ac:dyDescent="0.25">
      <c r="A515" s="115">
        <f t="shared" si="7"/>
        <v>51.900000000000468</v>
      </c>
      <c r="B515" s="121">
        <v>80.400000000000006</v>
      </c>
      <c r="C515" s="108">
        <v>85.6</v>
      </c>
      <c r="D515" s="122">
        <v>92.2</v>
      </c>
      <c r="E515" s="121">
        <v>105.1</v>
      </c>
      <c r="F515" s="108">
        <v>111.9</v>
      </c>
      <c r="G515" s="122">
        <v>120.1</v>
      </c>
    </row>
    <row r="516" spans="1:7" x14ac:dyDescent="0.25">
      <c r="A516" s="115">
        <f t="shared" si="7"/>
        <v>52.000000000000469</v>
      </c>
      <c r="B516" s="121">
        <v>84</v>
      </c>
      <c r="C516" s="108">
        <v>89.5</v>
      </c>
      <c r="D516" s="122">
        <v>96.8</v>
      </c>
      <c r="E516" s="121">
        <v>109.5</v>
      </c>
      <c r="F516" s="108">
        <v>116.5</v>
      </c>
      <c r="G516" s="122">
        <v>125.6</v>
      </c>
    </row>
    <row r="517" spans="1:7" x14ac:dyDescent="0.25">
      <c r="A517" s="115">
        <f t="shared" si="7"/>
        <v>52.10000000000047</v>
      </c>
      <c r="B517" s="121">
        <v>87.4</v>
      </c>
      <c r="C517" s="108">
        <v>93.2</v>
      </c>
      <c r="D517" s="122">
        <v>100.5</v>
      </c>
      <c r="E517" s="121">
        <v>113.5</v>
      </c>
      <c r="F517" s="108">
        <v>121.1</v>
      </c>
      <c r="G517" s="122">
        <v>129.9</v>
      </c>
    </row>
    <row r="518" spans="1:7" x14ac:dyDescent="0.25">
      <c r="A518" s="115">
        <f t="shared" si="7"/>
        <v>52.200000000000472</v>
      </c>
      <c r="B518" s="121">
        <v>91</v>
      </c>
      <c r="C518" s="108">
        <v>97.2</v>
      </c>
      <c r="D518" s="122">
        <v>104.6</v>
      </c>
      <c r="E518" s="121">
        <v>117.9</v>
      </c>
      <c r="F518" s="108">
        <v>125.8</v>
      </c>
      <c r="G518" s="122">
        <v>134.69999999999999</v>
      </c>
    </row>
    <row r="519" spans="1:7" x14ac:dyDescent="0.25">
      <c r="A519" s="115">
        <f t="shared" si="7"/>
        <v>52.300000000000473</v>
      </c>
      <c r="B519" s="121">
        <v>95.2</v>
      </c>
      <c r="C519" s="108">
        <v>101.7</v>
      </c>
      <c r="D519" s="122">
        <v>109.4</v>
      </c>
      <c r="E519" s="121">
        <v>122.8</v>
      </c>
      <c r="F519" s="108">
        <v>131.1</v>
      </c>
      <c r="G519" s="122">
        <v>140.30000000000001</v>
      </c>
    </row>
    <row r="520" spans="1:7" x14ac:dyDescent="0.25">
      <c r="A520" s="115">
        <f t="shared" si="7"/>
        <v>52.400000000000475</v>
      </c>
      <c r="B520" s="121">
        <v>99.8</v>
      </c>
      <c r="C520" s="108">
        <v>106.8</v>
      </c>
      <c r="D520" s="122">
        <v>114.9</v>
      </c>
      <c r="E520" s="121">
        <v>128.19999999999999</v>
      </c>
      <c r="F520" s="108">
        <v>137</v>
      </c>
      <c r="G520" s="122">
        <v>146.6</v>
      </c>
    </row>
    <row r="521" spans="1:7" x14ac:dyDescent="0.25">
      <c r="A521" s="115">
        <f t="shared" ref="A521:A584" si="8">A520+0.1</f>
        <v>52.500000000000476</v>
      </c>
      <c r="B521" s="121">
        <v>105.1</v>
      </c>
      <c r="C521" s="108">
        <v>112.5</v>
      </c>
      <c r="D521" s="122">
        <v>121.7</v>
      </c>
      <c r="E521" s="121">
        <v>134.4</v>
      </c>
      <c r="F521" s="108">
        <v>143.5</v>
      </c>
      <c r="G521" s="122">
        <v>154.30000000000001</v>
      </c>
    </row>
    <row r="522" spans="1:7" x14ac:dyDescent="0.25">
      <c r="A522" s="115">
        <f t="shared" si="8"/>
        <v>52.600000000000477</v>
      </c>
      <c r="B522" s="121">
        <v>110</v>
      </c>
      <c r="C522" s="108">
        <v>117.9</v>
      </c>
      <c r="D522" s="122">
        <v>127.2</v>
      </c>
      <c r="E522" s="121">
        <v>139.9</v>
      </c>
      <c r="F522" s="108">
        <v>149.6</v>
      </c>
      <c r="G522" s="122">
        <v>160.4</v>
      </c>
    </row>
    <row r="523" spans="1:7" x14ac:dyDescent="0.25">
      <c r="A523" s="115">
        <f t="shared" si="8"/>
        <v>52.700000000000479</v>
      </c>
      <c r="B523" s="121">
        <v>114.9</v>
      </c>
      <c r="C523" s="108">
        <v>123.2</v>
      </c>
      <c r="D523" s="122">
        <v>132.30000000000001</v>
      </c>
      <c r="E523" s="121">
        <v>145.30000000000001</v>
      </c>
      <c r="F523" s="108">
        <v>155.5</v>
      </c>
      <c r="G523" s="122">
        <v>166</v>
      </c>
    </row>
    <row r="524" spans="1:7" x14ac:dyDescent="0.25">
      <c r="A524" s="115">
        <f t="shared" si="8"/>
        <v>52.80000000000048</v>
      </c>
      <c r="B524" s="121">
        <v>120.4</v>
      </c>
      <c r="C524" s="108">
        <v>129.30000000000001</v>
      </c>
      <c r="D524" s="122">
        <v>138.6</v>
      </c>
      <c r="E524" s="121">
        <v>151.5</v>
      </c>
      <c r="F524" s="108">
        <v>162.19999999999999</v>
      </c>
      <c r="G524" s="122">
        <v>172.8</v>
      </c>
    </row>
    <row r="525" spans="1:7" x14ac:dyDescent="0.25">
      <c r="A525" s="115">
        <f t="shared" si="8"/>
        <v>52.900000000000482</v>
      </c>
      <c r="B525" s="121">
        <v>126.8</v>
      </c>
      <c r="C525" s="108">
        <v>136.19999999999999</v>
      </c>
      <c r="D525" s="122">
        <v>146</v>
      </c>
      <c r="E525" s="121">
        <v>158.4</v>
      </c>
      <c r="F525" s="108">
        <v>169.6</v>
      </c>
      <c r="G525" s="122">
        <v>180.6</v>
      </c>
    </row>
    <row r="526" spans="1:7" x14ac:dyDescent="0.25">
      <c r="A526" s="115">
        <f t="shared" si="8"/>
        <v>53.000000000000483</v>
      </c>
      <c r="B526" s="121">
        <v>134.30000000000001</v>
      </c>
      <c r="C526" s="108">
        <v>144.1</v>
      </c>
      <c r="D526" s="122">
        <v>155.19999999999999</v>
      </c>
      <c r="E526" s="121">
        <v>166.3</v>
      </c>
      <c r="F526" s="108">
        <v>177.9</v>
      </c>
      <c r="G526" s="122">
        <v>190</v>
      </c>
    </row>
    <row r="527" spans="1:7" x14ac:dyDescent="0.25">
      <c r="A527" s="115">
        <f t="shared" si="8"/>
        <v>53.100000000000485</v>
      </c>
      <c r="B527" s="121">
        <v>141.80000000000001</v>
      </c>
      <c r="C527" s="108">
        <v>151.6</v>
      </c>
      <c r="D527" s="122">
        <v>164.2</v>
      </c>
      <c r="E527" s="121">
        <v>174.1</v>
      </c>
      <c r="F527" s="108">
        <v>185.6</v>
      </c>
      <c r="G527" s="122">
        <v>198.9</v>
      </c>
    </row>
    <row r="528" spans="1:7" x14ac:dyDescent="0.25">
      <c r="A528" s="115">
        <f t="shared" si="8"/>
        <v>53.200000000000486</v>
      </c>
      <c r="B528" s="121">
        <v>147.1</v>
      </c>
      <c r="C528" s="108">
        <v>157.80000000000001</v>
      </c>
      <c r="D528" s="122">
        <v>168.8</v>
      </c>
      <c r="E528" s="121">
        <v>179.5</v>
      </c>
      <c r="F528" s="108">
        <v>191.9</v>
      </c>
      <c r="G528" s="122">
        <v>203.5</v>
      </c>
    </row>
    <row r="529" spans="1:7" x14ac:dyDescent="0.25">
      <c r="A529" s="115">
        <f t="shared" si="8"/>
        <v>53.300000000000487</v>
      </c>
      <c r="B529" s="121">
        <v>153.80000000000001</v>
      </c>
      <c r="C529" s="108">
        <v>165</v>
      </c>
      <c r="D529" s="122">
        <v>175.8</v>
      </c>
      <c r="E529" s="121">
        <v>186.2</v>
      </c>
      <c r="F529" s="108">
        <v>198.9</v>
      </c>
      <c r="G529" s="122">
        <v>210.2</v>
      </c>
    </row>
    <row r="530" spans="1:7" x14ac:dyDescent="0.25">
      <c r="A530" s="115">
        <f t="shared" si="8"/>
        <v>53.400000000000489</v>
      </c>
      <c r="B530" s="121">
        <v>161.6</v>
      </c>
      <c r="C530" s="108">
        <v>173.3</v>
      </c>
      <c r="D530" s="122">
        <v>184.5</v>
      </c>
      <c r="E530" s="121">
        <v>193.7</v>
      </c>
      <c r="F530" s="108">
        <v>206.8</v>
      </c>
      <c r="G530" s="122">
        <v>218.2</v>
      </c>
    </row>
    <row r="531" spans="1:7" x14ac:dyDescent="0.25">
      <c r="A531" s="115">
        <f t="shared" si="8"/>
        <v>53.50000000000049</v>
      </c>
      <c r="B531" s="121">
        <v>170.7</v>
      </c>
      <c r="C531" s="108">
        <v>182.7</v>
      </c>
      <c r="D531" s="122">
        <v>194.8</v>
      </c>
      <c r="E531" s="121">
        <v>202.1</v>
      </c>
      <c r="F531" s="108">
        <v>215.4</v>
      </c>
      <c r="G531" s="122">
        <v>227.3</v>
      </c>
    </row>
    <row r="532" spans="1:7" x14ac:dyDescent="0.25">
      <c r="A532" s="115">
        <f t="shared" si="8"/>
        <v>53.600000000000492</v>
      </c>
      <c r="B532" s="121">
        <v>183.2</v>
      </c>
      <c r="C532" s="108">
        <v>192.2</v>
      </c>
      <c r="D532" s="122">
        <v>209.3</v>
      </c>
      <c r="E532" s="121">
        <v>213</v>
      </c>
      <c r="F532" s="108">
        <v>223.7</v>
      </c>
      <c r="G532" s="122">
        <v>239.1</v>
      </c>
    </row>
    <row r="533" spans="1:7" x14ac:dyDescent="0.25">
      <c r="A533" s="115">
        <f t="shared" si="8"/>
        <v>53.700000000000493</v>
      </c>
      <c r="B533" s="121">
        <v>185.8</v>
      </c>
      <c r="C533" s="108">
        <v>198.4</v>
      </c>
      <c r="D533" s="122">
        <v>210.4</v>
      </c>
      <c r="E533" s="121">
        <v>215.4</v>
      </c>
      <c r="F533" s="108">
        <v>229</v>
      </c>
      <c r="G533" s="122">
        <v>240.3</v>
      </c>
    </row>
    <row r="534" spans="1:7" x14ac:dyDescent="0.25">
      <c r="A534" s="115">
        <f t="shared" si="8"/>
        <v>53.800000000000495</v>
      </c>
      <c r="B534" s="121">
        <v>192.2</v>
      </c>
      <c r="C534" s="108">
        <v>205.1</v>
      </c>
      <c r="D534" s="122">
        <v>216.4</v>
      </c>
      <c r="E534" s="121">
        <v>220.8</v>
      </c>
      <c r="F534" s="108">
        <v>234.6</v>
      </c>
      <c r="G534" s="122">
        <v>245.1</v>
      </c>
    </row>
    <row r="535" spans="1:7" x14ac:dyDescent="0.25">
      <c r="A535" s="115">
        <f t="shared" si="8"/>
        <v>53.900000000000496</v>
      </c>
      <c r="B535" s="121">
        <v>199.9</v>
      </c>
      <c r="C535" s="108">
        <v>213</v>
      </c>
      <c r="D535" s="122">
        <v>224</v>
      </c>
      <c r="E535" s="121">
        <v>226.9</v>
      </c>
      <c r="F535" s="108">
        <v>240.8</v>
      </c>
      <c r="G535" s="122">
        <v>250.9</v>
      </c>
    </row>
    <row r="536" spans="1:7" x14ac:dyDescent="0.25">
      <c r="A536" s="115">
        <f t="shared" si="8"/>
        <v>54.000000000000497</v>
      </c>
      <c r="B536" s="121">
        <v>208.5</v>
      </c>
      <c r="C536" s="108">
        <v>221.7</v>
      </c>
      <c r="D536" s="122">
        <v>233.1</v>
      </c>
      <c r="E536" s="121">
        <v>233.4</v>
      </c>
      <c r="F536" s="108">
        <v>247.2</v>
      </c>
      <c r="G536" s="122">
        <v>257.2</v>
      </c>
    </row>
    <row r="537" spans="1:7" x14ac:dyDescent="0.25">
      <c r="A537" s="115">
        <f t="shared" si="8"/>
        <v>54.100000000000499</v>
      </c>
      <c r="B537" s="121">
        <v>219.1</v>
      </c>
      <c r="C537" s="108">
        <v>230.7</v>
      </c>
      <c r="D537" s="122">
        <v>244.4</v>
      </c>
      <c r="E537" s="121">
        <v>240.7</v>
      </c>
      <c r="F537" s="108">
        <v>253.4</v>
      </c>
      <c r="G537" s="122">
        <v>264.3</v>
      </c>
    </row>
    <row r="538" spans="1:7" x14ac:dyDescent="0.25">
      <c r="A538" s="115">
        <f t="shared" si="8"/>
        <v>54.2000000000005</v>
      </c>
      <c r="B538" s="121">
        <v>223.3</v>
      </c>
      <c r="C538" s="108">
        <v>236.2</v>
      </c>
      <c r="D538" s="122">
        <v>247.6</v>
      </c>
      <c r="E538" s="121">
        <v>243.5</v>
      </c>
      <c r="F538" s="108">
        <v>257.10000000000002</v>
      </c>
      <c r="G538" s="122">
        <v>266.5</v>
      </c>
    </row>
    <row r="539" spans="1:7" x14ac:dyDescent="0.25">
      <c r="A539" s="115">
        <f t="shared" si="8"/>
        <v>54.300000000000502</v>
      </c>
      <c r="B539" s="121">
        <v>227.2</v>
      </c>
      <c r="C539" s="108">
        <v>240.6</v>
      </c>
      <c r="D539" s="122">
        <v>250.6</v>
      </c>
      <c r="E539" s="121">
        <v>246.2</v>
      </c>
      <c r="F539" s="108">
        <v>259.89999999999998</v>
      </c>
      <c r="G539" s="122">
        <v>268.39999999999998</v>
      </c>
    </row>
    <row r="540" spans="1:7" x14ac:dyDescent="0.25">
      <c r="A540" s="115">
        <f t="shared" si="8"/>
        <v>54.400000000000503</v>
      </c>
      <c r="B540" s="121">
        <v>232.4</v>
      </c>
      <c r="C540" s="108">
        <v>245.8</v>
      </c>
      <c r="D540" s="122">
        <v>255.3</v>
      </c>
      <c r="E540" s="121">
        <v>249.4</v>
      </c>
      <c r="F540" s="108">
        <v>263.10000000000002</v>
      </c>
      <c r="G540" s="122">
        <v>271.10000000000002</v>
      </c>
    </row>
    <row r="541" spans="1:7" x14ac:dyDescent="0.25">
      <c r="A541" s="115">
        <f t="shared" si="8"/>
        <v>54.500000000000504</v>
      </c>
      <c r="B541" s="121">
        <v>238.1</v>
      </c>
      <c r="C541" s="108">
        <v>251.4</v>
      </c>
      <c r="D541" s="122">
        <v>260.60000000000002</v>
      </c>
      <c r="E541" s="121">
        <v>252.6</v>
      </c>
      <c r="F541" s="108">
        <v>266.2</v>
      </c>
      <c r="G541" s="122">
        <v>273.89999999999998</v>
      </c>
    </row>
    <row r="542" spans="1:7" x14ac:dyDescent="0.25">
      <c r="A542" s="115">
        <f t="shared" si="8"/>
        <v>54.600000000000506</v>
      </c>
      <c r="B542" s="121">
        <v>244.1</v>
      </c>
      <c r="C542" s="108">
        <v>257</v>
      </c>
      <c r="D542" s="122">
        <v>266.3</v>
      </c>
      <c r="E542" s="121">
        <v>255.5</v>
      </c>
      <c r="F542" s="108">
        <v>269</v>
      </c>
      <c r="G542" s="122">
        <v>276.5</v>
      </c>
    </row>
    <row r="543" spans="1:7" x14ac:dyDescent="0.25">
      <c r="A543" s="115">
        <f t="shared" si="8"/>
        <v>54.700000000000507</v>
      </c>
      <c r="B543" s="121">
        <v>248.7</v>
      </c>
      <c r="C543" s="108">
        <v>261</v>
      </c>
      <c r="D543" s="122">
        <v>270.5</v>
      </c>
      <c r="E543" s="121">
        <v>257.7</v>
      </c>
      <c r="F543" s="108">
        <v>271</v>
      </c>
      <c r="G543" s="122">
        <v>278.3</v>
      </c>
    </row>
    <row r="544" spans="1:7" x14ac:dyDescent="0.25">
      <c r="A544" s="115">
        <f t="shared" si="8"/>
        <v>54.800000000000509</v>
      </c>
      <c r="B544" s="121">
        <v>249.8</v>
      </c>
      <c r="C544" s="108">
        <v>263</v>
      </c>
      <c r="D544" s="122">
        <v>271</v>
      </c>
      <c r="E544" s="121">
        <v>258.39999999999998</v>
      </c>
      <c r="F544" s="108">
        <v>272.10000000000002</v>
      </c>
      <c r="G544" s="122">
        <v>278.89999999999998</v>
      </c>
    </row>
    <row r="545" spans="1:7" x14ac:dyDescent="0.25">
      <c r="A545" s="115">
        <f t="shared" si="8"/>
        <v>54.90000000000051</v>
      </c>
      <c r="B545" s="121">
        <v>252</v>
      </c>
      <c r="C545" s="108">
        <v>265.3</v>
      </c>
      <c r="D545" s="122">
        <v>272.8</v>
      </c>
      <c r="E545" s="121">
        <v>259.5</v>
      </c>
      <c r="F545" s="108">
        <v>273.2</v>
      </c>
      <c r="G545" s="122">
        <v>279.8</v>
      </c>
    </row>
    <row r="546" spans="1:7" x14ac:dyDescent="0.25">
      <c r="A546" s="115">
        <f t="shared" si="8"/>
        <v>55.000000000000512</v>
      </c>
      <c r="B546" s="121">
        <v>254.4</v>
      </c>
      <c r="C546" s="108">
        <v>267.7</v>
      </c>
      <c r="D546" s="122">
        <v>274.89999999999998</v>
      </c>
      <c r="E546" s="121">
        <v>260.60000000000002</v>
      </c>
      <c r="F546" s="108">
        <v>274.3</v>
      </c>
      <c r="G546" s="122">
        <v>280.7</v>
      </c>
    </row>
    <row r="547" spans="1:7" x14ac:dyDescent="0.25">
      <c r="A547" s="115">
        <f t="shared" si="8"/>
        <v>55.100000000000513</v>
      </c>
      <c r="B547" s="121">
        <v>256.7</v>
      </c>
      <c r="C547" s="108">
        <v>269.89999999999998</v>
      </c>
      <c r="D547" s="122">
        <v>277</v>
      </c>
      <c r="E547" s="121">
        <v>261.5</v>
      </c>
      <c r="F547" s="108">
        <v>275.2</v>
      </c>
      <c r="G547" s="122">
        <v>281.39999999999998</v>
      </c>
    </row>
    <row r="548" spans="1:7" x14ac:dyDescent="0.25">
      <c r="A548" s="115">
        <f t="shared" si="8"/>
        <v>55.200000000000514</v>
      </c>
      <c r="B548" s="121">
        <v>258.7</v>
      </c>
      <c r="C548" s="108">
        <v>271.7</v>
      </c>
      <c r="D548" s="122">
        <v>278.7</v>
      </c>
      <c r="E548" s="121">
        <v>262.2</v>
      </c>
      <c r="F548" s="108">
        <v>276</v>
      </c>
      <c r="G548" s="122">
        <v>282.10000000000002</v>
      </c>
    </row>
    <row r="549" spans="1:7" x14ac:dyDescent="0.25">
      <c r="A549" s="115">
        <f t="shared" si="8"/>
        <v>55.300000000000516</v>
      </c>
      <c r="B549" s="121">
        <v>259.3</v>
      </c>
      <c r="C549" s="108">
        <v>272.7</v>
      </c>
      <c r="D549" s="122">
        <v>279.3</v>
      </c>
      <c r="E549" s="121">
        <v>262.60000000000002</v>
      </c>
      <c r="F549" s="108">
        <v>276.5</v>
      </c>
      <c r="G549" s="122">
        <v>282.5</v>
      </c>
    </row>
    <row r="550" spans="1:7" x14ac:dyDescent="0.25">
      <c r="A550" s="115">
        <f t="shared" si="8"/>
        <v>55.400000000000517</v>
      </c>
      <c r="B550" s="121">
        <v>260.10000000000002</v>
      </c>
      <c r="C550" s="108">
        <v>273.60000000000002</v>
      </c>
      <c r="D550" s="122">
        <v>279.89999999999998</v>
      </c>
      <c r="E550" s="121">
        <v>263.10000000000002</v>
      </c>
      <c r="F550" s="108">
        <v>277</v>
      </c>
      <c r="G550" s="122">
        <v>282.89999999999998</v>
      </c>
    </row>
    <row r="551" spans="1:7" x14ac:dyDescent="0.25">
      <c r="A551" s="115">
        <f t="shared" si="8"/>
        <v>55.500000000000519</v>
      </c>
      <c r="B551" s="121">
        <v>260.8</v>
      </c>
      <c r="C551" s="108">
        <v>274.39999999999998</v>
      </c>
      <c r="D551" s="122">
        <v>280.60000000000002</v>
      </c>
      <c r="E551" s="121">
        <v>263.39999999999998</v>
      </c>
      <c r="F551" s="108">
        <v>277.39999999999998</v>
      </c>
      <c r="G551" s="122">
        <v>283.3</v>
      </c>
    </row>
    <row r="552" spans="1:7" x14ac:dyDescent="0.25">
      <c r="A552" s="115">
        <f t="shared" si="8"/>
        <v>55.60000000000052</v>
      </c>
      <c r="B552" s="121">
        <v>261.5</v>
      </c>
      <c r="C552" s="108">
        <v>275.2</v>
      </c>
      <c r="D552" s="122">
        <v>281.3</v>
      </c>
      <c r="E552" s="121">
        <v>263.8</v>
      </c>
      <c r="F552" s="108">
        <v>277.8</v>
      </c>
      <c r="G552" s="122">
        <v>283.60000000000002</v>
      </c>
    </row>
    <row r="553" spans="1:7" x14ac:dyDescent="0.25">
      <c r="A553" s="115">
        <f t="shared" si="8"/>
        <v>55.700000000000522</v>
      </c>
      <c r="B553" s="121">
        <v>262.10000000000002</v>
      </c>
      <c r="C553" s="108">
        <v>275.8</v>
      </c>
      <c r="D553" s="122">
        <v>281.8</v>
      </c>
      <c r="E553" s="121">
        <v>264.10000000000002</v>
      </c>
      <c r="F553" s="108">
        <v>278.2</v>
      </c>
      <c r="G553" s="122">
        <v>283.89999999999998</v>
      </c>
    </row>
    <row r="554" spans="1:7" x14ac:dyDescent="0.25">
      <c r="A554" s="115">
        <f t="shared" si="8"/>
        <v>55.800000000000523</v>
      </c>
      <c r="B554" s="121">
        <v>262.60000000000002</v>
      </c>
      <c r="C554" s="108">
        <v>276.3</v>
      </c>
      <c r="D554" s="122">
        <v>282.3</v>
      </c>
      <c r="E554" s="121">
        <v>264.3</v>
      </c>
      <c r="F554" s="108">
        <v>278.5</v>
      </c>
      <c r="G554" s="122">
        <v>284.10000000000002</v>
      </c>
    </row>
    <row r="555" spans="1:7" x14ac:dyDescent="0.25">
      <c r="A555" s="115">
        <f t="shared" si="8"/>
        <v>55.900000000000524</v>
      </c>
      <c r="B555" s="121">
        <v>262.89999999999998</v>
      </c>
      <c r="C555" s="108">
        <v>276.7</v>
      </c>
      <c r="D555" s="122">
        <v>282.60000000000002</v>
      </c>
      <c r="E555" s="121">
        <v>264.60000000000002</v>
      </c>
      <c r="F555" s="108">
        <v>278.8</v>
      </c>
      <c r="G555" s="122">
        <v>284.39999999999998</v>
      </c>
    </row>
    <row r="556" spans="1:7" x14ac:dyDescent="0.25">
      <c r="A556" s="115">
        <f t="shared" si="8"/>
        <v>56.000000000000526</v>
      </c>
      <c r="B556" s="121">
        <v>263.2</v>
      </c>
      <c r="C556" s="108">
        <v>277.10000000000002</v>
      </c>
      <c r="D556" s="122">
        <v>282.89999999999998</v>
      </c>
      <c r="E556" s="121">
        <v>264.8</v>
      </c>
      <c r="F556" s="108">
        <v>279</v>
      </c>
      <c r="G556" s="122">
        <v>284.60000000000002</v>
      </c>
    </row>
    <row r="557" spans="1:7" x14ac:dyDescent="0.25">
      <c r="A557" s="115">
        <f t="shared" si="8"/>
        <v>56.100000000000527</v>
      </c>
      <c r="B557" s="121">
        <v>263.5</v>
      </c>
      <c r="C557" s="108">
        <v>277.39999999999998</v>
      </c>
      <c r="D557" s="122">
        <v>283.2</v>
      </c>
      <c r="E557" s="121">
        <v>265</v>
      </c>
      <c r="F557" s="108">
        <v>279.2</v>
      </c>
      <c r="G557" s="122">
        <v>284.7</v>
      </c>
    </row>
    <row r="558" spans="1:7" x14ac:dyDescent="0.25">
      <c r="A558" s="115">
        <f t="shared" si="8"/>
        <v>56.200000000000529</v>
      </c>
      <c r="B558" s="121">
        <v>263.8</v>
      </c>
      <c r="C558" s="108">
        <v>277.7</v>
      </c>
      <c r="D558" s="122">
        <v>283.5</v>
      </c>
      <c r="E558" s="121">
        <v>265.10000000000002</v>
      </c>
      <c r="F558" s="108">
        <v>279.39999999999998</v>
      </c>
      <c r="G558" s="122">
        <v>284.89999999999998</v>
      </c>
    </row>
    <row r="559" spans="1:7" x14ac:dyDescent="0.25">
      <c r="A559" s="115">
        <f t="shared" si="8"/>
        <v>56.30000000000053</v>
      </c>
      <c r="B559" s="121">
        <v>264</v>
      </c>
      <c r="C559" s="108">
        <v>278</v>
      </c>
      <c r="D559" s="122">
        <v>283.7</v>
      </c>
      <c r="E559" s="121">
        <v>265.3</v>
      </c>
      <c r="F559" s="108">
        <v>279.60000000000002</v>
      </c>
      <c r="G559" s="122">
        <v>285.10000000000002</v>
      </c>
    </row>
    <row r="560" spans="1:7" x14ac:dyDescent="0.25">
      <c r="A560" s="115">
        <f t="shared" si="8"/>
        <v>56.400000000000531</v>
      </c>
      <c r="B560" s="121">
        <v>264.2</v>
      </c>
      <c r="C560" s="108">
        <v>278.2</v>
      </c>
      <c r="D560" s="122">
        <v>283.89999999999998</v>
      </c>
      <c r="E560" s="121">
        <v>265.39999999999998</v>
      </c>
      <c r="F560" s="108">
        <v>279.8</v>
      </c>
      <c r="G560" s="122">
        <v>285.2</v>
      </c>
    </row>
    <row r="561" spans="1:7" x14ac:dyDescent="0.25">
      <c r="A561" s="115">
        <f t="shared" si="8"/>
        <v>56.500000000000533</v>
      </c>
      <c r="B561" s="121">
        <v>264.39999999999998</v>
      </c>
      <c r="C561" s="108">
        <v>278.5</v>
      </c>
      <c r="D561" s="122">
        <v>284.10000000000002</v>
      </c>
      <c r="E561" s="121">
        <v>265.60000000000002</v>
      </c>
      <c r="F561" s="108">
        <v>279.89999999999998</v>
      </c>
      <c r="G561" s="122">
        <v>285.3</v>
      </c>
    </row>
    <row r="562" spans="1:7" x14ac:dyDescent="0.25">
      <c r="A562" s="115">
        <f t="shared" si="8"/>
        <v>56.600000000000534</v>
      </c>
      <c r="B562" s="121">
        <v>264.60000000000002</v>
      </c>
      <c r="C562" s="108">
        <v>278.7</v>
      </c>
      <c r="D562" s="122">
        <v>284.2</v>
      </c>
      <c r="E562" s="121">
        <v>265.7</v>
      </c>
      <c r="F562" s="108">
        <v>280</v>
      </c>
      <c r="G562" s="122">
        <v>285.39999999999998</v>
      </c>
    </row>
    <row r="563" spans="1:7" x14ac:dyDescent="0.25">
      <c r="A563" s="115">
        <f t="shared" si="8"/>
        <v>56.700000000000536</v>
      </c>
      <c r="B563" s="121">
        <v>264.7</v>
      </c>
      <c r="C563" s="108">
        <v>278.8</v>
      </c>
      <c r="D563" s="122">
        <v>284.39999999999998</v>
      </c>
      <c r="E563" s="121">
        <v>265.8</v>
      </c>
      <c r="F563" s="108">
        <v>280.2</v>
      </c>
      <c r="G563" s="122">
        <v>285.5</v>
      </c>
    </row>
    <row r="564" spans="1:7" x14ac:dyDescent="0.25">
      <c r="A564" s="115">
        <f t="shared" si="8"/>
        <v>56.800000000000537</v>
      </c>
      <c r="B564" s="121">
        <v>264.89999999999998</v>
      </c>
      <c r="C564" s="108">
        <v>279</v>
      </c>
      <c r="D564" s="122">
        <v>284.5</v>
      </c>
      <c r="E564" s="121">
        <v>265.89999999999998</v>
      </c>
      <c r="F564" s="108">
        <v>280.3</v>
      </c>
      <c r="G564" s="122">
        <v>285.60000000000002</v>
      </c>
    </row>
    <row r="565" spans="1:7" x14ac:dyDescent="0.25">
      <c r="A565" s="115">
        <f t="shared" si="8"/>
        <v>56.900000000000539</v>
      </c>
      <c r="B565" s="121">
        <v>265</v>
      </c>
      <c r="C565" s="108">
        <v>279.10000000000002</v>
      </c>
      <c r="D565" s="122">
        <v>284.60000000000002</v>
      </c>
      <c r="E565" s="121">
        <v>266</v>
      </c>
      <c r="F565" s="108">
        <v>280.39999999999998</v>
      </c>
      <c r="G565" s="122">
        <v>285.7</v>
      </c>
    </row>
    <row r="566" spans="1:7" x14ac:dyDescent="0.25">
      <c r="A566" s="115">
        <f t="shared" si="8"/>
        <v>57.00000000000054</v>
      </c>
      <c r="B566" s="121">
        <v>265.10000000000002</v>
      </c>
      <c r="C566" s="108">
        <v>279.3</v>
      </c>
      <c r="D566" s="122">
        <v>284.8</v>
      </c>
      <c r="E566" s="121">
        <v>266</v>
      </c>
      <c r="F566" s="108">
        <v>280.5</v>
      </c>
      <c r="G566" s="122">
        <v>285.8</v>
      </c>
    </row>
    <row r="567" spans="1:7" x14ac:dyDescent="0.25">
      <c r="A567" s="115">
        <f t="shared" si="8"/>
        <v>57.100000000000541</v>
      </c>
      <c r="B567" s="121">
        <v>265.2</v>
      </c>
      <c r="C567" s="108">
        <v>279.39999999999998</v>
      </c>
      <c r="D567" s="122">
        <v>284.89999999999998</v>
      </c>
      <c r="E567" s="121">
        <v>266.10000000000002</v>
      </c>
      <c r="F567" s="108">
        <v>280.5</v>
      </c>
      <c r="G567" s="122">
        <v>285.89999999999998</v>
      </c>
    </row>
    <row r="568" spans="1:7" x14ac:dyDescent="0.25">
      <c r="A568" s="115">
        <f t="shared" si="8"/>
        <v>57.200000000000543</v>
      </c>
      <c r="B568" s="121">
        <v>265.3</v>
      </c>
      <c r="C568" s="108">
        <v>279.5</v>
      </c>
      <c r="D568" s="122">
        <v>285</v>
      </c>
      <c r="E568" s="121">
        <v>266.2</v>
      </c>
      <c r="F568" s="108">
        <v>280.60000000000002</v>
      </c>
      <c r="G568" s="122">
        <v>285.89999999999998</v>
      </c>
    </row>
    <row r="569" spans="1:7" x14ac:dyDescent="0.25">
      <c r="A569" s="115">
        <f t="shared" si="8"/>
        <v>57.300000000000544</v>
      </c>
      <c r="B569" s="121">
        <v>265.39999999999998</v>
      </c>
      <c r="C569" s="108">
        <v>279.60000000000002</v>
      </c>
      <c r="D569" s="122">
        <v>285</v>
      </c>
      <c r="E569" s="121">
        <v>266.2</v>
      </c>
      <c r="F569" s="108">
        <v>280.7</v>
      </c>
      <c r="G569" s="122">
        <v>286</v>
      </c>
    </row>
    <row r="570" spans="1:7" x14ac:dyDescent="0.25">
      <c r="A570" s="115">
        <f t="shared" si="8"/>
        <v>57.400000000000546</v>
      </c>
      <c r="B570" s="121">
        <v>265.5</v>
      </c>
      <c r="C570" s="108">
        <v>279.7</v>
      </c>
      <c r="D570" s="122">
        <v>285.10000000000002</v>
      </c>
      <c r="E570" s="121">
        <v>266.3</v>
      </c>
      <c r="F570" s="108">
        <v>280.8</v>
      </c>
      <c r="G570" s="122">
        <v>286</v>
      </c>
    </row>
    <row r="571" spans="1:7" x14ac:dyDescent="0.25">
      <c r="A571" s="115">
        <f t="shared" si="8"/>
        <v>57.500000000000547</v>
      </c>
      <c r="B571" s="121">
        <v>265.5</v>
      </c>
      <c r="C571" s="108">
        <v>279.8</v>
      </c>
      <c r="D571" s="122">
        <v>285.2</v>
      </c>
      <c r="E571" s="121">
        <v>266.3</v>
      </c>
      <c r="F571" s="108">
        <v>280.8</v>
      </c>
      <c r="G571" s="122">
        <v>286.10000000000002</v>
      </c>
    </row>
    <row r="572" spans="1:7" x14ac:dyDescent="0.25">
      <c r="A572" s="115">
        <f t="shared" si="8"/>
        <v>57.600000000000549</v>
      </c>
      <c r="B572" s="121">
        <v>265.60000000000002</v>
      </c>
      <c r="C572" s="108">
        <v>279.89999999999998</v>
      </c>
      <c r="D572" s="122">
        <v>285.3</v>
      </c>
      <c r="E572" s="121">
        <v>266.39999999999998</v>
      </c>
      <c r="F572" s="108">
        <v>280.89999999999998</v>
      </c>
      <c r="G572" s="122">
        <v>286.10000000000002</v>
      </c>
    </row>
    <row r="573" spans="1:7" x14ac:dyDescent="0.25">
      <c r="A573" s="115">
        <f t="shared" si="8"/>
        <v>57.70000000000055</v>
      </c>
      <c r="B573" s="121">
        <v>265.7</v>
      </c>
      <c r="C573" s="108">
        <v>279.89999999999998</v>
      </c>
      <c r="D573" s="122">
        <v>285.3</v>
      </c>
      <c r="E573" s="121">
        <v>266.39999999999998</v>
      </c>
      <c r="F573" s="108">
        <v>280.89999999999998</v>
      </c>
      <c r="G573" s="122">
        <v>286.2</v>
      </c>
    </row>
    <row r="574" spans="1:7" x14ac:dyDescent="0.25">
      <c r="A574" s="115">
        <f t="shared" si="8"/>
        <v>57.800000000000551</v>
      </c>
      <c r="B574" s="121">
        <v>265.7</v>
      </c>
      <c r="C574" s="108">
        <v>280</v>
      </c>
      <c r="D574" s="122">
        <v>285.39999999999998</v>
      </c>
      <c r="E574" s="121">
        <v>266.5</v>
      </c>
      <c r="F574" s="108">
        <v>281</v>
      </c>
      <c r="G574" s="122">
        <v>286.2</v>
      </c>
    </row>
    <row r="575" spans="1:7" x14ac:dyDescent="0.25">
      <c r="A575" s="115">
        <f t="shared" si="8"/>
        <v>57.900000000000553</v>
      </c>
      <c r="B575" s="121">
        <v>265.8</v>
      </c>
      <c r="C575" s="108">
        <v>280.10000000000002</v>
      </c>
      <c r="D575" s="122">
        <v>285.5</v>
      </c>
      <c r="E575" s="121">
        <v>266.5</v>
      </c>
      <c r="F575" s="108">
        <v>281</v>
      </c>
      <c r="G575" s="122">
        <v>286.3</v>
      </c>
    </row>
    <row r="576" spans="1:7" x14ac:dyDescent="0.25">
      <c r="A576" s="115">
        <f t="shared" si="8"/>
        <v>58.000000000000554</v>
      </c>
      <c r="B576" s="121">
        <v>265.8</v>
      </c>
      <c r="C576" s="108">
        <v>280.2</v>
      </c>
      <c r="D576" s="122">
        <v>285.5</v>
      </c>
      <c r="E576" s="121">
        <v>266.60000000000002</v>
      </c>
      <c r="F576" s="108">
        <v>281.10000000000002</v>
      </c>
      <c r="G576" s="122">
        <v>286.3</v>
      </c>
    </row>
    <row r="577" spans="1:7" x14ac:dyDescent="0.25">
      <c r="A577" s="115">
        <f t="shared" si="8"/>
        <v>58.100000000000556</v>
      </c>
      <c r="B577" s="121">
        <v>265.89999999999998</v>
      </c>
      <c r="C577" s="108">
        <v>280.2</v>
      </c>
      <c r="D577" s="122">
        <v>285.60000000000002</v>
      </c>
      <c r="E577" s="121">
        <v>266.60000000000002</v>
      </c>
      <c r="F577" s="108">
        <v>281.10000000000002</v>
      </c>
      <c r="G577" s="122">
        <v>286.39999999999998</v>
      </c>
    </row>
    <row r="578" spans="1:7" x14ac:dyDescent="0.25">
      <c r="A578" s="115">
        <f t="shared" si="8"/>
        <v>58.200000000000557</v>
      </c>
      <c r="B578" s="121">
        <v>265.89999999999998</v>
      </c>
      <c r="C578" s="108">
        <v>280.3</v>
      </c>
      <c r="D578" s="122">
        <v>285.60000000000002</v>
      </c>
      <c r="E578" s="121">
        <v>266.60000000000002</v>
      </c>
      <c r="F578" s="108">
        <v>281.2</v>
      </c>
      <c r="G578" s="122">
        <v>286.39999999999998</v>
      </c>
    </row>
    <row r="579" spans="1:7" x14ac:dyDescent="0.25">
      <c r="A579" s="115">
        <f t="shared" si="8"/>
        <v>58.300000000000558</v>
      </c>
      <c r="B579" s="121">
        <v>266</v>
      </c>
      <c r="C579" s="108">
        <v>280.3</v>
      </c>
      <c r="D579" s="122">
        <v>285.7</v>
      </c>
      <c r="E579" s="121">
        <v>266.60000000000002</v>
      </c>
      <c r="F579" s="108">
        <v>281.2</v>
      </c>
      <c r="G579" s="122">
        <v>286.39999999999998</v>
      </c>
    </row>
    <row r="580" spans="1:7" x14ac:dyDescent="0.25">
      <c r="A580" s="115">
        <f t="shared" si="8"/>
        <v>58.40000000000056</v>
      </c>
      <c r="B580" s="121">
        <v>266</v>
      </c>
      <c r="C580" s="108">
        <v>280.39999999999998</v>
      </c>
      <c r="D580" s="122">
        <v>285.7</v>
      </c>
      <c r="E580" s="121">
        <v>266.7</v>
      </c>
      <c r="F580" s="108">
        <v>281.2</v>
      </c>
      <c r="G580" s="122">
        <v>286.39999999999998</v>
      </c>
    </row>
    <row r="581" spans="1:7" x14ac:dyDescent="0.25">
      <c r="A581" s="115">
        <f t="shared" si="8"/>
        <v>58.500000000000561</v>
      </c>
      <c r="B581" s="121">
        <v>266.10000000000002</v>
      </c>
      <c r="C581" s="108">
        <v>280.39999999999998</v>
      </c>
      <c r="D581" s="122">
        <v>285.7</v>
      </c>
      <c r="E581" s="121">
        <v>266.7</v>
      </c>
      <c r="F581" s="108">
        <v>281.2</v>
      </c>
      <c r="G581" s="122">
        <v>286.5</v>
      </c>
    </row>
    <row r="582" spans="1:7" x14ac:dyDescent="0.25">
      <c r="A582" s="115">
        <f t="shared" si="8"/>
        <v>58.600000000000563</v>
      </c>
      <c r="B582" s="121">
        <v>266.10000000000002</v>
      </c>
      <c r="C582" s="108">
        <v>280.39999999999998</v>
      </c>
      <c r="D582" s="122">
        <v>285.7</v>
      </c>
      <c r="E582" s="121">
        <v>266.7</v>
      </c>
      <c r="F582" s="108">
        <v>281.3</v>
      </c>
      <c r="G582" s="122">
        <v>286.5</v>
      </c>
    </row>
    <row r="583" spans="1:7" x14ac:dyDescent="0.25">
      <c r="A583" s="115">
        <f t="shared" si="8"/>
        <v>58.700000000000564</v>
      </c>
      <c r="B583" s="121">
        <v>266.10000000000002</v>
      </c>
      <c r="C583" s="108">
        <v>280.5</v>
      </c>
      <c r="D583" s="122">
        <v>285.8</v>
      </c>
      <c r="E583" s="121">
        <v>266.7</v>
      </c>
      <c r="F583" s="108">
        <v>281.3</v>
      </c>
      <c r="G583" s="122">
        <v>286.5</v>
      </c>
    </row>
    <row r="584" spans="1:7" x14ac:dyDescent="0.25">
      <c r="A584" s="115">
        <f t="shared" si="8"/>
        <v>58.800000000000566</v>
      </c>
      <c r="B584" s="121">
        <v>266.10000000000002</v>
      </c>
      <c r="C584" s="108">
        <v>280.5</v>
      </c>
      <c r="D584" s="122">
        <v>285.8</v>
      </c>
      <c r="E584" s="121">
        <v>266.8</v>
      </c>
      <c r="F584" s="108">
        <v>281.3</v>
      </c>
      <c r="G584" s="122">
        <v>286.5</v>
      </c>
    </row>
    <row r="585" spans="1:7" x14ac:dyDescent="0.25">
      <c r="A585" s="115">
        <f t="shared" ref="A585:A648" si="9">A584+0.1</f>
        <v>58.900000000000567</v>
      </c>
      <c r="B585" s="121">
        <v>266.10000000000002</v>
      </c>
      <c r="C585" s="108">
        <v>280.5</v>
      </c>
      <c r="D585" s="122">
        <v>285.8</v>
      </c>
      <c r="E585" s="121">
        <v>266.8</v>
      </c>
      <c r="F585" s="108">
        <v>281.3</v>
      </c>
      <c r="G585" s="122">
        <v>286.5</v>
      </c>
    </row>
    <row r="586" spans="1:7" x14ac:dyDescent="0.25">
      <c r="A586" s="115">
        <f t="shared" si="9"/>
        <v>59.000000000000568</v>
      </c>
      <c r="B586" s="121">
        <v>266.2</v>
      </c>
      <c r="C586" s="108">
        <v>280.5</v>
      </c>
      <c r="D586" s="122">
        <v>285.8</v>
      </c>
      <c r="E586" s="121">
        <v>266.8</v>
      </c>
      <c r="F586" s="108">
        <v>281.3</v>
      </c>
      <c r="G586" s="122">
        <v>286.5</v>
      </c>
    </row>
    <row r="587" spans="1:7" x14ac:dyDescent="0.25">
      <c r="A587" s="115">
        <f t="shared" si="9"/>
        <v>59.10000000000057</v>
      </c>
      <c r="B587" s="121">
        <v>266.2</v>
      </c>
      <c r="C587" s="108">
        <v>280.60000000000002</v>
      </c>
      <c r="D587" s="122">
        <v>285.89999999999998</v>
      </c>
      <c r="E587" s="121">
        <v>266.8</v>
      </c>
      <c r="F587" s="108">
        <v>281.3</v>
      </c>
      <c r="G587" s="122">
        <v>286.60000000000002</v>
      </c>
    </row>
    <row r="588" spans="1:7" x14ac:dyDescent="0.25">
      <c r="A588" s="115">
        <f t="shared" si="9"/>
        <v>59.200000000000571</v>
      </c>
      <c r="B588" s="121">
        <v>266.2</v>
      </c>
      <c r="C588" s="108">
        <v>280.60000000000002</v>
      </c>
      <c r="D588" s="122">
        <v>285.89999999999998</v>
      </c>
      <c r="E588" s="121">
        <v>266.8</v>
      </c>
      <c r="F588" s="108">
        <v>281.39999999999998</v>
      </c>
      <c r="G588" s="122">
        <v>286.60000000000002</v>
      </c>
    </row>
    <row r="589" spans="1:7" x14ac:dyDescent="0.25">
      <c r="A589" s="115">
        <f t="shared" si="9"/>
        <v>59.300000000000573</v>
      </c>
      <c r="B589" s="121">
        <v>266.2</v>
      </c>
      <c r="C589" s="108">
        <v>280.60000000000002</v>
      </c>
      <c r="D589" s="122">
        <v>285.89999999999998</v>
      </c>
      <c r="E589" s="121">
        <v>266.8</v>
      </c>
      <c r="F589" s="108">
        <v>281.39999999999998</v>
      </c>
      <c r="G589" s="122">
        <v>286.60000000000002</v>
      </c>
    </row>
    <row r="590" spans="1:7" x14ac:dyDescent="0.25">
      <c r="A590" s="115">
        <f t="shared" si="9"/>
        <v>59.400000000000574</v>
      </c>
      <c r="B590" s="121">
        <v>266.2</v>
      </c>
      <c r="C590" s="108">
        <v>280.60000000000002</v>
      </c>
      <c r="D590" s="122">
        <v>285.89999999999998</v>
      </c>
      <c r="E590" s="121">
        <v>266.8</v>
      </c>
      <c r="F590" s="108">
        <v>281.39999999999998</v>
      </c>
      <c r="G590" s="122">
        <v>286.60000000000002</v>
      </c>
    </row>
    <row r="591" spans="1:7" x14ac:dyDescent="0.25">
      <c r="A591" s="115">
        <f t="shared" si="9"/>
        <v>59.500000000000576</v>
      </c>
      <c r="B591" s="121">
        <v>266.3</v>
      </c>
      <c r="C591" s="108">
        <v>280.60000000000002</v>
      </c>
      <c r="D591" s="122">
        <v>285.89999999999998</v>
      </c>
      <c r="E591" s="121">
        <v>266.8</v>
      </c>
      <c r="F591" s="108">
        <v>281.39999999999998</v>
      </c>
      <c r="G591" s="122">
        <v>286.60000000000002</v>
      </c>
    </row>
    <row r="592" spans="1:7" x14ac:dyDescent="0.25">
      <c r="A592" s="115">
        <f t="shared" si="9"/>
        <v>59.600000000000577</v>
      </c>
      <c r="B592" s="121">
        <v>266.3</v>
      </c>
      <c r="C592" s="108">
        <v>280.7</v>
      </c>
      <c r="D592" s="122">
        <v>285.89999999999998</v>
      </c>
      <c r="E592" s="121">
        <v>266.89999999999998</v>
      </c>
      <c r="F592" s="108">
        <v>281.39999999999998</v>
      </c>
      <c r="G592" s="122">
        <v>286.60000000000002</v>
      </c>
    </row>
    <row r="593" spans="1:7" x14ac:dyDescent="0.25">
      <c r="A593" s="115">
        <f t="shared" si="9"/>
        <v>59.700000000000578</v>
      </c>
      <c r="B593" s="121">
        <v>266.3</v>
      </c>
      <c r="C593" s="108">
        <v>280.7</v>
      </c>
      <c r="D593" s="122">
        <v>286</v>
      </c>
      <c r="E593" s="121">
        <v>266.89999999999998</v>
      </c>
      <c r="F593" s="108">
        <v>281.39999999999998</v>
      </c>
      <c r="G593" s="122">
        <v>286.60000000000002</v>
      </c>
    </row>
    <row r="594" spans="1:7" x14ac:dyDescent="0.25">
      <c r="A594" s="115">
        <f t="shared" si="9"/>
        <v>59.80000000000058</v>
      </c>
      <c r="B594" s="121">
        <v>266.3</v>
      </c>
      <c r="C594" s="108">
        <v>280.7</v>
      </c>
      <c r="D594" s="122">
        <v>286</v>
      </c>
      <c r="E594" s="121">
        <v>266.89999999999998</v>
      </c>
      <c r="F594" s="108">
        <v>281.5</v>
      </c>
      <c r="G594" s="122">
        <v>286.7</v>
      </c>
    </row>
    <row r="595" spans="1:7" x14ac:dyDescent="0.25">
      <c r="A595" s="115">
        <f t="shared" si="9"/>
        <v>59.900000000000581</v>
      </c>
      <c r="B595" s="121">
        <v>266.3</v>
      </c>
      <c r="C595" s="108">
        <v>280.7</v>
      </c>
      <c r="D595" s="122">
        <v>286</v>
      </c>
      <c r="E595" s="121">
        <v>266.89999999999998</v>
      </c>
      <c r="F595" s="108">
        <v>281.5</v>
      </c>
      <c r="G595" s="122">
        <v>286.7</v>
      </c>
    </row>
    <row r="596" spans="1:7" x14ac:dyDescent="0.25">
      <c r="A596" s="115">
        <v>60</v>
      </c>
      <c r="B596" s="121">
        <v>266.3</v>
      </c>
      <c r="C596" s="108">
        <v>280.8</v>
      </c>
      <c r="D596" s="122">
        <v>286</v>
      </c>
      <c r="E596" s="121">
        <v>266.89999999999998</v>
      </c>
      <c r="F596" s="108">
        <v>281.5</v>
      </c>
      <c r="G596" s="122">
        <v>286.7</v>
      </c>
    </row>
    <row r="597" spans="1:7" x14ac:dyDescent="0.25">
      <c r="A597" s="115">
        <f t="shared" si="9"/>
        <v>60.1</v>
      </c>
      <c r="B597" s="121">
        <v>266.39999999999998</v>
      </c>
      <c r="C597" s="108">
        <v>280.8</v>
      </c>
      <c r="D597" s="122">
        <v>286.10000000000002</v>
      </c>
      <c r="E597" s="121">
        <v>266.89999999999998</v>
      </c>
      <c r="F597" s="108">
        <v>281.5</v>
      </c>
      <c r="G597" s="122">
        <v>286.7</v>
      </c>
    </row>
    <row r="598" spans="1:7" x14ac:dyDescent="0.25">
      <c r="A598" s="115">
        <f t="shared" si="9"/>
        <v>60.2</v>
      </c>
      <c r="B598" s="121">
        <v>266.39999999999998</v>
      </c>
      <c r="C598" s="108">
        <v>280.8</v>
      </c>
      <c r="D598" s="122">
        <v>286.10000000000002</v>
      </c>
      <c r="E598" s="121">
        <v>266.89999999999998</v>
      </c>
      <c r="F598" s="108">
        <v>281.5</v>
      </c>
      <c r="G598" s="122">
        <v>286.7</v>
      </c>
    </row>
    <row r="599" spans="1:7" x14ac:dyDescent="0.25">
      <c r="A599" s="115">
        <f t="shared" si="9"/>
        <v>60.300000000000004</v>
      </c>
      <c r="B599" s="121">
        <v>266.39999999999998</v>
      </c>
      <c r="C599" s="108">
        <v>280.8</v>
      </c>
      <c r="D599" s="122">
        <v>286.10000000000002</v>
      </c>
      <c r="E599" s="121">
        <v>266.89999999999998</v>
      </c>
      <c r="F599" s="108">
        <v>281.5</v>
      </c>
      <c r="G599" s="122">
        <v>286.7</v>
      </c>
    </row>
    <row r="600" spans="1:7" x14ac:dyDescent="0.25">
      <c r="A600" s="115">
        <f t="shared" si="9"/>
        <v>60.400000000000006</v>
      </c>
      <c r="B600" s="121">
        <v>266.39999999999998</v>
      </c>
      <c r="C600" s="108">
        <v>280.8</v>
      </c>
      <c r="D600" s="122">
        <v>286.10000000000002</v>
      </c>
      <c r="E600" s="121">
        <v>266.89999999999998</v>
      </c>
      <c r="F600" s="108">
        <v>281.5</v>
      </c>
      <c r="G600" s="122">
        <v>286.7</v>
      </c>
    </row>
    <row r="601" spans="1:7" x14ac:dyDescent="0.25">
      <c r="A601" s="115">
        <f t="shared" si="9"/>
        <v>60.500000000000007</v>
      </c>
      <c r="B601" s="121">
        <v>266.39999999999998</v>
      </c>
      <c r="C601" s="108">
        <v>280.8</v>
      </c>
      <c r="D601" s="122">
        <v>286.10000000000002</v>
      </c>
      <c r="E601" s="121">
        <v>266.89999999999998</v>
      </c>
      <c r="F601" s="108">
        <v>281.5</v>
      </c>
      <c r="G601" s="122">
        <v>286.7</v>
      </c>
    </row>
    <row r="602" spans="1:7" x14ac:dyDescent="0.25">
      <c r="A602" s="115">
        <f t="shared" si="9"/>
        <v>60.600000000000009</v>
      </c>
      <c r="B602" s="121">
        <v>266.39999999999998</v>
      </c>
      <c r="C602" s="108">
        <v>280.8</v>
      </c>
      <c r="D602" s="122">
        <v>286.10000000000002</v>
      </c>
      <c r="E602" s="121">
        <v>266.89999999999998</v>
      </c>
      <c r="F602" s="108">
        <v>281.5</v>
      </c>
      <c r="G602" s="122">
        <v>286.7</v>
      </c>
    </row>
    <row r="603" spans="1:7" x14ac:dyDescent="0.25">
      <c r="A603" s="115">
        <f t="shared" si="9"/>
        <v>60.70000000000001</v>
      </c>
      <c r="B603" s="121">
        <v>266.39999999999998</v>
      </c>
      <c r="C603" s="108">
        <v>280.8</v>
      </c>
      <c r="D603" s="122">
        <v>286.10000000000002</v>
      </c>
      <c r="E603" s="121">
        <v>266.89999999999998</v>
      </c>
      <c r="F603" s="108">
        <v>281.5</v>
      </c>
      <c r="G603" s="122">
        <v>286.7</v>
      </c>
    </row>
    <row r="604" spans="1:7" x14ac:dyDescent="0.25">
      <c r="A604" s="115">
        <f t="shared" si="9"/>
        <v>60.800000000000011</v>
      </c>
      <c r="B604" s="121">
        <v>266.39999999999998</v>
      </c>
      <c r="C604" s="108">
        <v>280.8</v>
      </c>
      <c r="D604" s="122">
        <v>286.10000000000002</v>
      </c>
      <c r="E604" s="121">
        <v>266.89999999999998</v>
      </c>
      <c r="F604" s="108">
        <v>281.5</v>
      </c>
      <c r="G604" s="122">
        <v>286.7</v>
      </c>
    </row>
    <row r="605" spans="1:7" x14ac:dyDescent="0.25">
      <c r="A605" s="115">
        <f t="shared" si="9"/>
        <v>60.900000000000013</v>
      </c>
      <c r="B605" s="121">
        <v>266.3</v>
      </c>
      <c r="C605" s="108">
        <v>280.8</v>
      </c>
      <c r="D605" s="122">
        <v>286.10000000000002</v>
      </c>
      <c r="E605" s="121">
        <v>266.89999999999998</v>
      </c>
      <c r="F605" s="108">
        <v>281.5</v>
      </c>
      <c r="G605" s="122">
        <v>286.7</v>
      </c>
    </row>
    <row r="606" spans="1:7" x14ac:dyDescent="0.25">
      <c r="A606" s="115">
        <f t="shared" si="9"/>
        <v>61.000000000000014</v>
      </c>
      <c r="B606" s="121">
        <v>266.3</v>
      </c>
      <c r="C606" s="108">
        <v>280.8</v>
      </c>
      <c r="D606" s="122">
        <v>286</v>
      </c>
      <c r="E606" s="121">
        <v>266.89999999999998</v>
      </c>
      <c r="F606" s="108">
        <v>281.5</v>
      </c>
      <c r="G606" s="122">
        <v>286.7</v>
      </c>
    </row>
    <row r="607" spans="1:7" x14ac:dyDescent="0.25">
      <c r="A607" s="115">
        <f t="shared" si="9"/>
        <v>61.100000000000016</v>
      </c>
      <c r="B607" s="121">
        <v>266.3</v>
      </c>
      <c r="C607" s="108">
        <v>280.8</v>
      </c>
      <c r="D607" s="122">
        <v>286</v>
      </c>
      <c r="E607" s="121">
        <v>266.89999999999998</v>
      </c>
      <c r="F607" s="108">
        <v>281.5</v>
      </c>
      <c r="G607" s="122">
        <v>286.7</v>
      </c>
    </row>
    <row r="608" spans="1:7" x14ac:dyDescent="0.25">
      <c r="A608" s="115">
        <f t="shared" si="9"/>
        <v>61.200000000000017</v>
      </c>
      <c r="B608" s="121">
        <v>266.3</v>
      </c>
      <c r="C608" s="108">
        <v>280.7</v>
      </c>
      <c r="D608" s="122">
        <v>286</v>
      </c>
      <c r="E608" s="121">
        <v>266.89999999999998</v>
      </c>
      <c r="F608" s="108">
        <v>281.5</v>
      </c>
      <c r="G608" s="122">
        <v>286.7</v>
      </c>
    </row>
    <row r="609" spans="1:7" x14ac:dyDescent="0.25">
      <c r="A609" s="115">
        <f t="shared" si="9"/>
        <v>61.300000000000018</v>
      </c>
      <c r="B609" s="121">
        <v>266.3</v>
      </c>
      <c r="C609" s="108">
        <v>280.7</v>
      </c>
      <c r="D609" s="122">
        <v>286</v>
      </c>
      <c r="E609" s="121">
        <v>266.89999999999998</v>
      </c>
      <c r="F609" s="108">
        <v>281.5</v>
      </c>
      <c r="G609" s="122">
        <v>286.7</v>
      </c>
    </row>
    <row r="610" spans="1:7" x14ac:dyDescent="0.25">
      <c r="A610" s="115">
        <f t="shared" si="9"/>
        <v>61.40000000000002</v>
      </c>
      <c r="B610" s="121">
        <v>266.3</v>
      </c>
      <c r="C610" s="108">
        <v>280.7</v>
      </c>
      <c r="D610" s="122">
        <v>286</v>
      </c>
      <c r="E610" s="121">
        <v>266.89999999999998</v>
      </c>
      <c r="F610" s="108">
        <v>281.5</v>
      </c>
      <c r="G610" s="122">
        <v>286.7</v>
      </c>
    </row>
    <row r="611" spans="1:7" x14ac:dyDescent="0.25">
      <c r="A611" s="115">
        <f t="shared" si="9"/>
        <v>61.500000000000021</v>
      </c>
      <c r="B611" s="121">
        <v>266.2</v>
      </c>
      <c r="C611" s="108">
        <v>280.7</v>
      </c>
      <c r="D611" s="122">
        <v>286</v>
      </c>
      <c r="E611" s="121">
        <v>266.8</v>
      </c>
      <c r="F611" s="108">
        <v>281.39999999999998</v>
      </c>
      <c r="G611" s="122">
        <v>286.60000000000002</v>
      </c>
    </row>
    <row r="612" spans="1:7" x14ac:dyDescent="0.25">
      <c r="A612" s="115">
        <f t="shared" si="9"/>
        <v>61.600000000000023</v>
      </c>
      <c r="B612" s="121">
        <v>266.2</v>
      </c>
      <c r="C612" s="108">
        <v>280.7</v>
      </c>
      <c r="D612" s="122">
        <v>286</v>
      </c>
      <c r="E612" s="121">
        <v>266.8</v>
      </c>
      <c r="F612" s="108">
        <v>281.39999999999998</v>
      </c>
      <c r="G612" s="122">
        <v>286.60000000000002</v>
      </c>
    </row>
    <row r="613" spans="1:7" x14ac:dyDescent="0.25">
      <c r="A613" s="115">
        <f t="shared" si="9"/>
        <v>61.700000000000024</v>
      </c>
      <c r="B613" s="121">
        <v>266.2</v>
      </c>
      <c r="C613" s="108">
        <v>280.60000000000002</v>
      </c>
      <c r="D613" s="122">
        <v>285.89999999999998</v>
      </c>
      <c r="E613" s="121">
        <v>266.8</v>
      </c>
      <c r="F613" s="108">
        <v>281.39999999999998</v>
      </c>
      <c r="G613" s="122">
        <v>286.60000000000002</v>
      </c>
    </row>
    <row r="614" spans="1:7" x14ac:dyDescent="0.25">
      <c r="A614" s="115">
        <f t="shared" si="9"/>
        <v>61.800000000000026</v>
      </c>
      <c r="B614" s="121">
        <v>266.2</v>
      </c>
      <c r="C614" s="108">
        <v>280.60000000000002</v>
      </c>
      <c r="D614" s="122">
        <v>285.89999999999998</v>
      </c>
      <c r="E614" s="121">
        <v>266.8</v>
      </c>
      <c r="F614" s="108">
        <v>281.39999999999998</v>
      </c>
      <c r="G614" s="122">
        <v>286.60000000000002</v>
      </c>
    </row>
    <row r="615" spans="1:7" x14ac:dyDescent="0.25">
      <c r="A615" s="115">
        <f t="shared" si="9"/>
        <v>61.900000000000027</v>
      </c>
      <c r="B615" s="121">
        <v>266.10000000000002</v>
      </c>
      <c r="C615" s="108">
        <v>280.60000000000002</v>
      </c>
      <c r="D615" s="122">
        <v>285.89999999999998</v>
      </c>
      <c r="E615" s="121">
        <v>266.8</v>
      </c>
      <c r="F615" s="108">
        <v>281.39999999999998</v>
      </c>
      <c r="G615" s="122">
        <v>286.60000000000002</v>
      </c>
    </row>
    <row r="616" spans="1:7" x14ac:dyDescent="0.25">
      <c r="A616" s="115">
        <f t="shared" si="9"/>
        <v>62.000000000000028</v>
      </c>
      <c r="B616" s="121">
        <v>266.10000000000002</v>
      </c>
      <c r="C616" s="108">
        <v>280.5</v>
      </c>
      <c r="D616" s="122">
        <v>285.8</v>
      </c>
      <c r="E616" s="121">
        <v>266.7</v>
      </c>
      <c r="F616" s="108">
        <v>281.3</v>
      </c>
      <c r="G616" s="122">
        <v>286.60000000000002</v>
      </c>
    </row>
    <row r="617" spans="1:7" x14ac:dyDescent="0.25">
      <c r="A617" s="115">
        <f t="shared" si="9"/>
        <v>62.10000000000003</v>
      </c>
      <c r="B617" s="121">
        <v>266.10000000000002</v>
      </c>
      <c r="C617" s="108">
        <v>280.5</v>
      </c>
      <c r="D617" s="122">
        <v>285.8</v>
      </c>
      <c r="E617" s="121">
        <v>266.7</v>
      </c>
      <c r="F617" s="108">
        <v>281.3</v>
      </c>
      <c r="G617" s="122">
        <v>286.5</v>
      </c>
    </row>
    <row r="618" spans="1:7" x14ac:dyDescent="0.25">
      <c r="A618" s="115">
        <f t="shared" si="9"/>
        <v>62.200000000000031</v>
      </c>
      <c r="B618" s="121">
        <v>266</v>
      </c>
      <c r="C618" s="108">
        <v>280.39999999999998</v>
      </c>
      <c r="D618" s="122">
        <v>285.8</v>
      </c>
      <c r="E618" s="121">
        <v>266.7</v>
      </c>
      <c r="F618" s="108">
        <v>281.3</v>
      </c>
      <c r="G618" s="122">
        <v>286.5</v>
      </c>
    </row>
    <row r="619" spans="1:7" x14ac:dyDescent="0.25">
      <c r="A619" s="115">
        <f t="shared" si="9"/>
        <v>62.300000000000033</v>
      </c>
      <c r="B619" s="121">
        <v>266</v>
      </c>
      <c r="C619" s="108">
        <v>280.39999999999998</v>
      </c>
      <c r="D619" s="122">
        <v>285.7</v>
      </c>
      <c r="E619" s="121">
        <v>266.60000000000002</v>
      </c>
      <c r="F619" s="108">
        <v>281.2</v>
      </c>
      <c r="G619" s="122">
        <v>286.5</v>
      </c>
    </row>
    <row r="620" spans="1:7" x14ac:dyDescent="0.25">
      <c r="A620" s="115">
        <f t="shared" si="9"/>
        <v>62.400000000000034</v>
      </c>
      <c r="B620" s="121">
        <v>265.89999999999998</v>
      </c>
      <c r="C620" s="108">
        <v>280.3</v>
      </c>
      <c r="D620" s="122">
        <v>285.60000000000002</v>
      </c>
      <c r="E620" s="121">
        <v>266.60000000000002</v>
      </c>
      <c r="F620" s="108">
        <v>281.2</v>
      </c>
      <c r="G620" s="122">
        <v>286.39999999999998</v>
      </c>
    </row>
    <row r="621" spans="1:7" x14ac:dyDescent="0.25">
      <c r="A621" s="115">
        <f t="shared" si="9"/>
        <v>62.500000000000036</v>
      </c>
      <c r="B621" s="121">
        <v>265.8</v>
      </c>
      <c r="C621" s="108">
        <v>280.2</v>
      </c>
      <c r="D621" s="122">
        <v>285.60000000000002</v>
      </c>
      <c r="E621" s="121">
        <v>266.5</v>
      </c>
      <c r="F621" s="108">
        <v>281.10000000000002</v>
      </c>
      <c r="G621" s="122">
        <v>286.39999999999998</v>
      </c>
    </row>
    <row r="622" spans="1:7" x14ac:dyDescent="0.25">
      <c r="A622" s="115">
        <f t="shared" si="9"/>
        <v>62.600000000000037</v>
      </c>
      <c r="B622" s="121">
        <v>265.7</v>
      </c>
      <c r="C622" s="108">
        <v>280.10000000000002</v>
      </c>
      <c r="D622" s="122">
        <v>285.5</v>
      </c>
      <c r="E622" s="121">
        <v>266.5</v>
      </c>
      <c r="F622" s="108">
        <v>281</v>
      </c>
      <c r="G622" s="122">
        <v>286.3</v>
      </c>
    </row>
    <row r="623" spans="1:7" x14ac:dyDescent="0.25">
      <c r="A623" s="115">
        <f t="shared" si="9"/>
        <v>62.700000000000038</v>
      </c>
      <c r="B623" s="121">
        <v>265.60000000000002</v>
      </c>
      <c r="C623" s="108">
        <v>280</v>
      </c>
      <c r="D623" s="122">
        <v>285.39999999999998</v>
      </c>
      <c r="E623" s="121">
        <v>266.39999999999998</v>
      </c>
      <c r="F623" s="108">
        <v>280.89999999999998</v>
      </c>
      <c r="G623" s="122">
        <v>286.2</v>
      </c>
    </row>
    <row r="624" spans="1:7" x14ac:dyDescent="0.25">
      <c r="A624" s="115">
        <f t="shared" si="9"/>
        <v>62.80000000000004</v>
      </c>
      <c r="B624" s="121">
        <v>265.5</v>
      </c>
      <c r="C624" s="108">
        <v>279.8</v>
      </c>
      <c r="D624" s="122">
        <v>285.3</v>
      </c>
      <c r="E624" s="121">
        <v>266.3</v>
      </c>
      <c r="F624" s="108">
        <v>280.8</v>
      </c>
      <c r="G624" s="122">
        <v>286.10000000000002</v>
      </c>
    </row>
    <row r="625" spans="1:7" x14ac:dyDescent="0.25">
      <c r="A625" s="115">
        <f t="shared" si="9"/>
        <v>62.900000000000041</v>
      </c>
      <c r="B625" s="121">
        <v>265.39999999999998</v>
      </c>
      <c r="C625" s="108">
        <v>279.7</v>
      </c>
      <c r="D625" s="122">
        <v>285.10000000000002</v>
      </c>
      <c r="E625" s="121">
        <v>266.2</v>
      </c>
      <c r="F625" s="108">
        <v>280.7</v>
      </c>
      <c r="G625" s="122">
        <v>286</v>
      </c>
    </row>
    <row r="626" spans="1:7" x14ac:dyDescent="0.25">
      <c r="A626" s="115">
        <f t="shared" si="9"/>
        <v>63.000000000000043</v>
      </c>
      <c r="B626" s="121">
        <v>265.2</v>
      </c>
      <c r="C626" s="108">
        <v>279.5</v>
      </c>
      <c r="D626" s="122">
        <v>285</v>
      </c>
      <c r="E626" s="121">
        <v>266.10000000000002</v>
      </c>
      <c r="F626" s="108">
        <v>280.60000000000002</v>
      </c>
      <c r="G626" s="122">
        <v>285.89999999999998</v>
      </c>
    </row>
    <row r="627" spans="1:7" x14ac:dyDescent="0.25">
      <c r="A627" s="115">
        <f t="shared" si="9"/>
        <v>63.100000000000044</v>
      </c>
      <c r="B627" s="121">
        <v>265.10000000000002</v>
      </c>
      <c r="C627" s="108">
        <v>279.3</v>
      </c>
      <c r="D627" s="122">
        <v>284.8</v>
      </c>
      <c r="E627" s="121">
        <v>266</v>
      </c>
      <c r="F627" s="108">
        <v>280.5</v>
      </c>
      <c r="G627" s="122">
        <v>285.8</v>
      </c>
    </row>
    <row r="628" spans="1:7" x14ac:dyDescent="0.25">
      <c r="A628" s="115">
        <f t="shared" si="9"/>
        <v>63.200000000000045</v>
      </c>
      <c r="B628" s="121">
        <v>264.89999999999998</v>
      </c>
      <c r="C628" s="108">
        <v>279.10000000000002</v>
      </c>
      <c r="D628" s="122">
        <v>284.60000000000002</v>
      </c>
      <c r="E628" s="121">
        <v>265.89999999999998</v>
      </c>
      <c r="F628" s="108">
        <v>280.3</v>
      </c>
      <c r="G628" s="122">
        <v>285.7</v>
      </c>
    </row>
    <row r="629" spans="1:7" x14ac:dyDescent="0.25">
      <c r="A629" s="115">
        <f t="shared" si="9"/>
        <v>63.300000000000047</v>
      </c>
      <c r="B629" s="121">
        <v>264.7</v>
      </c>
      <c r="C629" s="108">
        <v>278.8</v>
      </c>
      <c r="D629" s="122">
        <v>284.39999999999998</v>
      </c>
      <c r="E629" s="121">
        <v>265.8</v>
      </c>
      <c r="F629" s="108">
        <v>280.2</v>
      </c>
      <c r="G629" s="122">
        <v>285.60000000000002</v>
      </c>
    </row>
    <row r="630" spans="1:7" x14ac:dyDescent="0.25">
      <c r="A630" s="115">
        <f t="shared" si="9"/>
        <v>63.400000000000048</v>
      </c>
      <c r="B630" s="121">
        <v>264.39999999999998</v>
      </c>
      <c r="C630" s="108">
        <v>278.60000000000002</v>
      </c>
      <c r="D630" s="122">
        <v>284.2</v>
      </c>
      <c r="E630" s="121">
        <v>265.60000000000002</v>
      </c>
      <c r="F630" s="108">
        <v>280</v>
      </c>
      <c r="G630" s="122">
        <v>285.39999999999998</v>
      </c>
    </row>
    <row r="631" spans="1:7" x14ac:dyDescent="0.25">
      <c r="A631" s="115">
        <f t="shared" si="9"/>
        <v>63.50000000000005</v>
      </c>
      <c r="B631" s="121">
        <v>264.2</v>
      </c>
      <c r="C631" s="108">
        <v>278.3</v>
      </c>
      <c r="D631" s="122">
        <v>283.89999999999998</v>
      </c>
      <c r="E631" s="121">
        <v>265.39999999999998</v>
      </c>
      <c r="F631" s="108">
        <v>279.8</v>
      </c>
      <c r="G631" s="122">
        <v>285.3</v>
      </c>
    </row>
    <row r="632" spans="1:7" x14ac:dyDescent="0.25">
      <c r="A632" s="115">
        <f t="shared" si="9"/>
        <v>63.600000000000051</v>
      </c>
      <c r="B632" s="121">
        <v>263.89999999999998</v>
      </c>
      <c r="C632" s="108">
        <v>278</v>
      </c>
      <c r="D632" s="122">
        <v>283.7</v>
      </c>
      <c r="E632" s="121">
        <v>265.3</v>
      </c>
      <c r="F632" s="108">
        <v>279.60000000000002</v>
      </c>
      <c r="G632" s="122">
        <v>285.10000000000002</v>
      </c>
    </row>
    <row r="633" spans="1:7" x14ac:dyDescent="0.25">
      <c r="A633" s="115">
        <f t="shared" si="9"/>
        <v>63.700000000000053</v>
      </c>
      <c r="B633" s="121">
        <v>263.60000000000002</v>
      </c>
      <c r="C633" s="108">
        <v>277.60000000000002</v>
      </c>
      <c r="D633" s="122">
        <v>283.39999999999998</v>
      </c>
      <c r="E633" s="121">
        <v>265.10000000000002</v>
      </c>
      <c r="F633" s="108">
        <v>279.39999999999998</v>
      </c>
      <c r="G633" s="122">
        <v>284.89999999999998</v>
      </c>
    </row>
    <row r="634" spans="1:7" x14ac:dyDescent="0.25">
      <c r="A634" s="115">
        <f t="shared" si="9"/>
        <v>63.800000000000054</v>
      </c>
      <c r="B634" s="121">
        <v>263.2</v>
      </c>
      <c r="C634" s="108">
        <v>277.2</v>
      </c>
      <c r="D634" s="122">
        <v>283</v>
      </c>
      <c r="E634" s="121">
        <v>264.8</v>
      </c>
      <c r="F634" s="108">
        <v>279.10000000000002</v>
      </c>
      <c r="G634" s="122">
        <v>284.7</v>
      </c>
    </row>
    <row r="635" spans="1:7" x14ac:dyDescent="0.25">
      <c r="A635" s="115">
        <f t="shared" si="9"/>
        <v>63.900000000000055</v>
      </c>
      <c r="B635" s="121">
        <v>262.8</v>
      </c>
      <c r="C635" s="108">
        <v>276.7</v>
      </c>
      <c r="D635" s="122">
        <v>282.60000000000002</v>
      </c>
      <c r="E635" s="121">
        <v>264.60000000000002</v>
      </c>
      <c r="F635" s="108">
        <v>278.8</v>
      </c>
      <c r="G635" s="122">
        <v>284.39999999999998</v>
      </c>
    </row>
    <row r="636" spans="1:7" x14ac:dyDescent="0.25">
      <c r="A636" s="115">
        <f t="shared" si="9"/>
        <v>64.000000000000057</v>
      </c>
      <c r="B636" s="121">
        <v>262.39999999999998</v>
      </c>
      <c r="C636" s="108">
        <v>276.2</v>
      </c>
      <c r="D636" s="122">
        <v>282.2</v>
      </c>
      <c r="E636" s="121">
        <v>264.3</v>
      </c>
      <c r="F636" s="108">
        <v>278.5</v>
      </c>
      <c r="G636" s="122">
        <v>284.2</v>
      </c>
    </row>
    <row r="637" spans="1:7" x14ac:dyDescent="0.25">
      <c r="A637" s="115">
        <f t="shared" si="9"/>
        <v>64.100000000000051</v>
      </c>
      <c r="B637" s="121">
        <v>261.89999999999998</v>
      </c>
      <c r="C637" s="108">
        <v>275.7</v>
      </c>
      <c r="D637" s="122">
        <v>281.8</v>
      </c>
      <c r="E637" s="121">
        <v>264</v>
      </c>
      <c r="F637" s="108">
        <v>278.2</v>
      </c>
      <c r="G637" s="122">
        <v>283.89999999999998</v>
      </c>
    </row>
    <row r="638" spans="1:7" x14ac:dyDescent="0.25">
      <c r="A638" s="115">
        <f t="shared" si="9"/>
        <v>64.200000000000045</v>
      </c>
      <c r="B638" s="121">
        <v>261.3</v>
      </c>
      <c r="C638" s="108">
        <v>275</v>
      </c>
      <c r="D638" s="122">
        <v>281.3</v>
      </c>
      <c r="E638" s="121">
        <v>263.7</v>
      </c>
      <c r="F638" s="108">
        <v>277.8</v>
      </c>
      <c r="G638" s="122">
        <v>283.60000000000002</v>
      </c>
    </row>
    <row r="639" spans="1:7" x14ac:dyDescent="0.25">
      <c r="A639" s="115">
        <f t="shared" si="9"/>
        <v>64.30000000000004</v>
      </c>
      <c r="B639" s="121">
        <v>260.3</v>
      </c>
      <c r="C639" s="108">
        <v>274</v>
      </c>
      <c r="D639" s="122">
        <v>280.39999999999998</v>
      </c>
      <c r="E639" s="121">
        <v>263.3</v>
      </c>
      <c r="F639" s="108">
        <v>277.39999999999998</v>
      </c>
      <c r="G639" s="122">
        <v>283.3</v>
      </c>
    </row>
    <row r="640" spans="1:7" x14ac:dyDescent="0.25">
      <c r="A640" s="115">
        <f t="shared" si="9"/>
        <v>64.400000000000034</v>
      </c>
      <c r="B640" s="121">
        <v>259.2</v>
      </c>
      <c r="C640" s="108">
        <v>272.89999999999998</v>
      </c>
      <c r="D640" s="122">
        <v>279.5</v>
      </c>
      <c r="E640" s="121">
        <v>262.8</v>
      </c>
      <c r="F640" s="108">
        <v>276.89999999999998</v>
      </c>
      <c r="G640" s="122">
        <v>282.8</v>
      </c>
    </row>
    <row r="641" spans="1:7" x14ac:dyDescent="0.25">
      <c r="A641" s="115">
        <f t="shared" si="9"/>
        <v>64.500000000000028</v>
      </c>
      <c r="B641" s="121">
        <v>258</v>
      </c>
      <c r="C641" s="108">
        <v>271.7</v>
      </c>
      <c r="D641" s="122">
        <v>278.5</v>
      </c>
      <c r="E641" s="121">
        <v>262.3</v>
      </c>
      <c r="F641" s="108">
        <v>276.3</v>
      </c>
      <c r="G641" s="122">
        <v>282.39999999999998</v>
      </c>
    </row>
    <row r="642" spans="1:7" x14ac:dyDescent="0.25">
      <c r="A642" s="115">
        <f t="shared" si="9"/>
        <v>64.600000000000023</v>
      </c>
      <c r="B642" s="121">
        <v>257</v>
      </c>
      <c r="C642" s="108">
        <v>270.5</v>
      </c>
      <c r="D642" s="122">
        <v>277.7</v>
      </c>
      <c r="E642" s="121">
        <v>261.7</v>
      </c>
      <c r="F642" s="108">
        <v>275.7</v>
      </c>
      <c r="G642" s="122">
        <v>281.89999999999998</v>
      </c>
    </row>
    <row r="643" spans="1:7" x14ac:dyDescent="0.25">
      <c r="A643" s="115">
        <f t="shared" si="9"/>
        <v>64.700000000000017</v>
      </c>
      <c r="B643" s="121">
        <v>256.10000000000002</v>
      </c>
      <c r="C643" s="108">
        <v>269.10000000000002</v>
      </c>
      <c r="D643" s="122">
        <v>277</v>
      </c>
      <c r="E643" s="121">
        <v>261.2</v>
      </c>
      <c r="F643" s="108">
        <v>275</v>
      </c>
      <c r="G643" s="122">
        <v>281.39999999999998</v>
      </c>
    </row>
    <row r="644" spans="1:7" x14ac:dyDescent="0.25">
      <c r="A644" s="115">
        <f t="shared" si="9"/>
        <v>64.800000000000011</v>
      </c>
      <c r="B644" s="121">
        <v>252.8</v>
      </c>
      <c r="C644" s="108">
        <v>266.39999999999998</v>
      </c>
      <c r="D644" s="122">
        <v>274.2</v>
      </c>
      <c r="E644" s="121">
        <v>260</v>
      </c>
      <c r="F644" s="108">
        <v>273.89999999999998</v>
      </c>
      <c r="G644" s="122">
        <v>280.5</v>
      </c>
    </row>
    <row r="645" spans="1:7" x14ac:dyDescent="0.25">
      <c r="A645" s="115">
        <f t="shared" si="9"/>
        <v>64.900000000000006</v>
      </c>
      <c r="B645" s="121">
        <v>249.4</v>
      </c>
      <c r="C645" s="108">
        <v>263.2</v>
      </c>
      <c r="D645" s="122">
        <v>271.3</v>
      </c>
      <c r="E645" s="121">
        <v>258.5</v>
      </c>
      <c r="F645" s="108">
        <v>272.5</v>
      </c>
      <c r="G645" s="122">
        <v>279.3</v>
      </c>
    </row>
    <row r="646" spans="1:7" x14ac:dyDescent="0.25">
      <c r="A646" s="115">
        <f t="shared" si="9"/>
        <v>65</v>
      </c>
      <c r="B646" s="121">
        <v>246</v>
      </c>
      <c r="C646" s="108">
        <v>259.89999999999998</v>
      </c>
      <c r="D646" s="122">
        <v>268.39999999999998</v>
      </c>
      <c r="E646" s="121">
        <v>256.89999999999998</v>
      </c>
      <c r="F646" s="108">
        <v>270.89999999999998</v>
      </c>
      <c r="G646" s="122">
        <v>278</v>
      </c>
    </row>
    <row r="647" spans="1:7" x14ac:dyDescent="0.25">
      <c r="A647" s="115">
        <f t="shared" si="9"/>
        <v>65.099999999999994</v>
      </c>
      <c r="B647" s="121">
        <v>243</v>
      </c>
      <c r="C647" s="108">
        <v>256.89999999999998</v>
      </c>
      <c r="D647" s="122">
        <v>266</v>
      </c>
      <c r="E647" s="121">
        <v>255.3</v>
      </c>
      <c r="F647" s="108">
        <v>269.3</v>
      </c>
      <c r="G647" s="122">
        <v>276.8</v>
      </c>
    </row>
    <row r="648" spans="1:7" x14ac:dyDescent="0.25">
      <c r="A648" s="115">
        <f t="shared" si="9"/>
        <v>65.199999999999989</v>
      </c>
      <c r="B648" s="121">
        <v>241.5</v>
      </c>
      <c r="C648" s="108">
        <v>254.1</v>
      </c>
      <c r="D648" s="122">
        <v>265.3</v>
      </c>
      <c r="E648" s="121">
        <v>254.3</v>
      </c>
      <c r="F648" s="108">
        <v>267.7</v>
      </c>
      <c r="G648" s="122">
        <v>276.10000000000002</v>
      </c>
    </row>
    <row r="649" spans="1:7" x14ac:dyDescent="0.25">
      <c r="A649" s="115">
        <f t="shared" ref="A649:A712" si="10">A648+0.1</f>
        <v>65.299999999999983</v>
      </c>
      <c r="B649" s="121">
        <v>235.2</v>
      </c>
      <c r="C649" s="108">
        <v>248.9</v>
      </c>
      <c r="D649" s="122">
        <v>259.5</v>
      </c>
      <c r="E649" s="121">
        <v>251</v>
      </c>
      <c r="F649" s="108">
        <v>264.89999999999998</v>
      </c>
      <c r="G649" s="122">
        <v>273.39999999999998</v>
      </c>
    </row>
    <row r="650" spans="1:7" x14ac:dyDescent="0.25">
      <c r="A650" s="115">
        <f t="shared" si="10"/>
        <v>65.399999999999977</v>
      </c>
      <c r="B650" s="121">
        <v>228.2</v>
      </c>
      <c r="C650" s="108">
        <v>242.3</v>
      </c>
      <c r="D650" s="122">
        <v>252.7</v>
      </c>
      <c r="E650" s="121">
        <v>246.9</v>
      </c>
      <c r="F650" s="108">
        <v>261.2</v>
      </c>
      <c r="G650" s="122">
        <v>269.8</v>
      </c>
    </row>
    <row r="651" spans="1:7" x14ac:dyDescent="0.25">
      <c r="A651" s="115">
        <f t="shared" si="10"/>
        <v>65.499999999999972</v>
      </c>
      <c r="B651" s="121">
        <v>221.7</v>
      </c>
      <c r="C651" s="108">
        <v>235.9</v>
      </c>
      <c r="D651" s="122">
        <v>246.5</v>
      </c>
      <c r="E651" s="121">
        <v>242.8</v>
      </c>
      <c r="F651" s="108">
        <v>257.2</v>
      </c>
      <c r="G651" s="122">
        <v>266.2</v>
      </c>
    </row>
    <row r="652" spans="1:7" x14ac:dyDescent="0.25">
      <c r="A652" s="115">
        <f t="shared" si="10"/>
        <v>65.599999999999966</v>
      </c>
      <c r="B652" s="121">
        <v>215.9</v>
      </c>
      <c r="C652" s="108">
        <v>230</v>
      </c>
      <c r="D652" s="122">
        <v>241.2</v>
      </c>
      <c r="E652" s="121">
        <v>238.8</v>
      </c>
      <c r="F652" s="108">
        <v>253.3</v>
      </c>
      <c r="G652" s="122">
        <v>262.89999999999998</v>
      </c>
    </row>
    <row r="653" spans="1:7" x14ac:dyDescent="0.25">
      <c r="A653" s="115">
        <f t="shared" si="10"/>
        <v>65.69999999999996</v>
      </c>
      <c r="B653" s="121">
        <v>211.2</v>
      </c>
      <c r="C653" s="108">
        <v>224.9</v>
      </c>
      <c r="D653" s="122">
        <v>237.5</v>
      </c>
      <c r="E653" s="121">
        <v>235.4</v>
      </c>
      <c r="F653" s="108">
        <v>249.6</v>
      </c>
      <c r="G653" s="122">
        <v>260.3</v>
      </c>
    </row>
    <row r="654" spans="1:7" x14ac:dyDescent="0.25">
      <c r="A654" s="115">
        <f t="shared" si="10"/>
        <v>65.799999999999955</v>
      </c>
      <c r="B654" s="121">
        <v>205.8</v>
      </c>
      <c r="C654" s="108">
        <v>218.7</v>
      </c>
      <c r="D654" s="122">
        <v>232.9</v>
      </c>
      <c r="E654" s="121">
        <v>231.4</v>
      </c>
      <c r="F654" s="108">
        <v>245.1</v>
      </c>
      <c r="G654" s="122">
        <v>257.10000000000002</v>
      </c>
    </row>
    <row r="655" spans="1:7" x14ac:dyDescent="0.25">
      <c r="A655" s="115">
        <f t="shared" si="10"/>
        <v>65.899999999999949</v>
      </c>
      <c r="B655" s="121">
        <v>196</v>
      </c>
      <c r="C655" s="108">
        <v>209.8</v>
      </c>
      <c r="D655" s="122">
        <v>222.1</v>
      </c>
      <c r="E655" s="121">
        <v>223.9</v>
      </c>
      <c r="F655" s="108">
        <v>238.4</v>
      </c>
      <c r="G655" s="122">
        <v>249.5</v>
      </c>
    </row>
    <row r="656" spans="1:7" x14ac:dyDescent="0.25">
      <c r="A656" s="115">
        <f t="shared" si="10"/>
        <v>65.999999999999943</v>
      </c>
      <c r="B656" s="121">
        <v>187.9</v>
      </c>
      <c r="C656" s="108">
        <v>201.4</v>
      </c>
      <c r="D656" s="122">
        <v>213.4</v>
      </c>
      <c r="E656" s="121">
        <v>217.3</v>
      </c>
      <c r="F656" s="108">
        <v>231.7</v>
      </c>
      <c r="G656" s="122">
        <v>242.9</v>
      </c>
    </row>
    <row r="657" spans="1:7" x14ac:dyDescent="0.25">
      <c r="A657" s="115">
        <f t="shared" si="10"/>
        <v>66.099999999999937</v>
      </c>
      <c r="B657" s="121">
        <v>180.6</v>
      </c>
      <c r="C657" s="108">
        <v>193.9</v>
      </c>
      <c r="D657" s="122">
        <v>205.9</v>
      </c>
      <c r="E657" s="121">
        <v>211.1</v>
      </c>
      <c r="F657" s="108">
        <v>225.4</v>
      </c>
      <c r="G657" s="122">
        <v>236.9</v>
      </c>
    </row>
    <row r="658" spans="1:7" x14ac:dyDescent="0.25">
      <c r="A658" s="115">
        <f t="shared" si="10"/>
        <v>66.199999999999932</v>
      </c>
      <c r="B658" s="121">
        <v>174.4</v>
      </c>
      <c r="C658" s="108">
        <v>187.4</v>
      </c>
      <c r="D658" s="122">
        <v>199.9</v>
      </c>
      <c r="E658" s="121">
        <v>205.5</v>
      </c>
      <c r="F658" s="108">
        <v>219.7</v>
      </c>
      <c r="G658" s="122">
        <v>231.9</v>
      </c>
    </row>
    <row r="659" spans="1:7" x14ac:dyDescent="0.25">
      <c r="A659" s="115">
        <f t="shared" si="10"/>
        <v>66.299999999999926</v>
      </c>
      <c r="B659" s="121">
        <v>170.9</v>
      </c>
      <c r="C659" s="108">
        <v>181.3</v>
      </c>
      <c r="D659" s="122">
        <v>197.7</v>
      </c>
      <c r="E659" s="121">
        <v>202.3</v>
      </c>
      <c r="F659" s="108">
        <v>214.2</v>
      </c>
      <c r="G659" s="122">
        <v>229.8</v>
      </c>
    </row>
    <row r="660" spans="1:7" x14ac:dyDescent="0.25">
      <c r="A660" s="115">
        <f t="shared" si="10"/>
        <v>66.39999999999992</v>
      </c>
      <c r="B660" s="121">
        <v>160.6</v>
      </c>
      <c r="C660" s="108">
        <v>172.9</v>
      </c>
      <c r="D660" s="122">
        <v>185.4</v>
      </c>
      <c r="E660" s="121">
        <v>192.8</v>
      </c>
      <c r="F660" s="108">
        <v>206.5</v>
      </c>
      <c r="G660" s="122">
        <v>219.1</v>
      </c>
    </row>
    <row r="661" spans="1:7" x14ac:dyDescent="0.25">
      <c r="A661" s="115">
        <f t="shared" si="10"/>
        <v>66.499999999999915</v>
      </c>
      <c r="B661" s="121">
        <v>153</v>
      </c>
      <c r="C661" s="108">
        <v>164.8</v>
      </c>
      <c r="D661" s="122">
        <v>176.5</v>
      </c>
      <c r="E661" s="121">
        <v>185.4</v>
      </c>
      <c r="F661" s="108">
        <v>198.8</v>
      </c>
      <c r="G661" s="122">
        <v>210.9</v>
      </c>
    </row>
    <row r="662" spans="1:7" x14ac:dyDescent="0.25">
      <c r="A662" s="115">
        <f t="shared" si="10"/>
        <v>66.599999999999909</v>
      </c>
      <c r="B662" s="121">
        <v>146.19999999999999</v>
      </c>
      <c r="C662" s="108">
        <v>157.6</v>
      </c>
      <c r="D662" s="122">
        <v>168.9</v>
      </c>
      <c r="E662" s="121">
        <v>178.7</v>
      </c>
      <c r="F662" s="108">
        <v>191.7</v>
      </c>
      <c r="G662" s="122">
        <v>203.7</v>
      </c>
    </row>
    <row r="663" spans="1:7" x14ac:dyDescent="0.25">
      <c r="A663" s="115">
        <f t="shared" si="10"/>
        <v>66.699999999999903</v>
      </c>
      <c r="B663" s="121">
        <v>140.30000000000001</v>
      </c>
      <c r="C663" s="108">
        <v>151.30000000000001</v>
      </c>
      <c r="D663" s="122">
        <v>162.6</v>
      </c>
      <c r="E663" s="121">
        <v>172.6</v>
      </c>
      <c r="F663" s="108">
        <v>185.4</v>
      </c>
      <c r="G663" s="122">
        <v>197.5</v>
      </c>
    </row>
    <row r="664" spans="1:7" x14ac:dyDescent="0.25">
      <c r="A664" s="115">
        <f t="shared" si="10"/>
        <v>66.799999999999898</v>
      </c>
      <c r="B664" s="121">
        <v>135.4</v>
      </c>
      <c r="C664" s="108">
        <v>145.69999999999999</v>
      </c>
      <c r="D664" s="122">
        <v>157.9</v>
      </c>
      <c r="E664" s="121">
        <v>167.5</v>
      </c>
      <c r="F664" s="108">
        <v>179.6</v>
      </c>
      <c r="G664" s="122">
        <v>192.8</v>
      </c>
    </row>
    <row r="665" spans="1:7" x14ac:dyDescent="0.25">
      <c r="A665" s="115">
        <f t="shared" si="10"/>
        <v>66.899999999999892</v>
      </c>
      <c r="B665" s="121">
        <v>129.30000000000001</v>
      </c>
      <c r="C665" s="108">
        <v>139.4</v>
      </c>
      <c r="D665" s="122">
        <v>150.80000000000001</v>
      </c>
      <c r="E665" s="121">
        <v>161.1</v>
      </c>
      <c r="F665" s="108">
        <v>173</v>
      </c>
      <c r="G665" s="122">
        <v>185.6</v>
      </c>
    </row>
    <row r="666" spans="1:7" x14ac:dyDescent="0.25">
      <c r="A666" s="115">
        <f t="shared" si="10"/>
        <v>66.999999999999886</v>
      </c>
      <c r="B666" s="121">
        <v>123.3</v>
      </c>
      <c r="C666" s="108">
        <v>132.9</v>
      </c>
      <c r="D666" s="122">
        <v>143.4</v>
      </c>
      <c r="E666" s="121">
        <v>154.6</v>
      </c>
      <c r="F666" s="108">
        <v>166.1</v>
      </c>
      <c r="G666" s="122">
        <v>177.9</v>
      </c>
    </row>
    <row r="667" spans="1:7" x14ac:dyDescent="0.25">
      <c r="A667" s="115">
        <f t="shared" si="10"/>
        <v>67.099999999999881</v>
      </c>
      <c r="B667" s="121">
        <v>118</v>
      </c>
      <c r="C667" s="108">
        <v>127.1</v>
      </c>
      <c r="D667" s="122">
        <v>137.19999999999999</v>
      </c>
      <c r="E667" s="121">
        <v>148.80000000000001</v>
      </c>
      <c r="F667" s="108">
        <v>159.9</v>
      </c>
      <c r="G667" s="122">
        <v>171.4</v>
      </c>
    </row>
    <row r="668" spans="1:7" x14ac:dyDescent="0.25">
      <c r="A668" s="115">
        <f t="shared" si="10"/>
        <v>67.199999999999875</v>
      </c>
      <c r="B668" s="121">
        <v>113.3</v>
      </c>
      <c r="C668" s="108">
        <v>122</v>
      </c>
      <c r="D668" s="122">
        <v>131.9</v>
      </c>
      <c r="E668" s="121">
        <v>143.6</v>
      </c>
      <c r="F668" s="108">
        <v>154.30000000000001</v>
      </c>
      <c r="G668" s="122">
        <v>165.6</v>
      </c>
    </row>
    <row r="669" spans="1:7" x14ac:dyDescent="0.25">
      <c r="A669" s="115">
        <f t="shared" si="10"/>
        <v>67.299999999999869</v>
      </c>
      <c r="B669" s="121">
        <v>109.1</v>
      </c>
      <c r="C669" s="108">
        <v>117.5</v>
      </c>
      <c r="D669" s="122">
        <v>127.4</v>
      </c>
      <c r="E669" s="121">
        <v>138.9</v>
      </c>
      <c r="F669" s="108">
        <v>149.19999999999999</v>
      </c>
      <c r="G669" s="122">
        <v>160.6</v>
      </c>
    </row>
    <row r="670" spans="1:7" x14ac:dyDescent="0.25">
      <c r="A670" s="115">
        <f t="shared" si="10"/>
        <v>67.399999999999864</v>
      </c>
      <c r="B670" s="121">
        <v>105.1</v>
      </c>
      <c r="C670" s="108">
        <v>113</v>
      </c>
      <c r="D670" s="122">
        <v>123.1</v>
      </c>
      <c r="E670" s="121">
        <v>134.30000000000001</v>
      </c>
      <c r="F670" s="108">
        <v>144.1</v>
      </c>
      <c r="G670" s="122">
        <v>155.9</v>
      </c>
    </row>
    <row r="671" spans="1:7" x14ac:dyDescent="0.25">
      <c r="A671" s="115">
        <f t="shared" si="10"/>
        <v>67.499999999999858</v>
      </c>
      <c r="B671" s="121">
        <v>100.8</v>
      </c>
      <c r="C671" s="108">
        <v>108.4</v>
      </c>
      <c r="D671" s="122">
        <v>117.6</v>
      </c>
      <c r="E671" s="121">
        <v>129.4</v>
      </c>
      <c r="F671" s="108">
        <v>138.9</v>
      </c>
      <c r="G671" s="122">
        <v>149.80000000000001</v>
      </c>
    </row>
    <row r="672" spans="1:7" x14ac:dyDescent="0.25">
      <c r="A672" s="115">
        <f t="shared" si="10"/>
        <v>67.599999999999852</v>
      </c>
      <c r="B672" s="121">
        <v>97</v>
      </c>
      <c r="C672" s="108">
        <v>104.3</v>
      </c>
      <c r="D672" s="122">
        <v>113.1</v>
      </c>
      <c r="E672" s="121">
        <v>124.9</v>
      </c>
      <c r="F672" s="108">
        <v>134.1</v>
      </c>
      <c r="G672" s="122">
        <v>144.6</v>
      </c>
    </row>
    <row r="673" spans="1:7" x14ac:dyDescent="0.25">
      <c r="A673" s="115">
        <f t="shared" si="10"/>
        <v>67.699999999999847</v>
      </c>
      <c r="B673" s="121">
        <v>93.5</v>
      </c>
      <c r="C673" s="108">
        <v>100.5</v>
      </c>
      <c r="D673" s="122">
        <v>109.2</v>
      </c>
      <c r="E673" s="121">
        <v>120.8</v>
      </c>
      <c r="F673" s="108">
        <v>129.69999999999999</v>
      </c>
      <c r="G673" s="122">
        <v>140.1</v>
      </c>
    </row>
    <row r="674" spans="1:7" x14ac:dyDescent="0.25">
      <c r="A674" s="115">
        <f t="shared" si="10"/>
        <v>67.799999999999841</v>
      </c>
      <c r="B674" s="121">
        <v>90.3</v>
      </c>
      <c r="C674" s="108">
        <v>97.1</v>
      </c>
      <c r="D674" s="122">
        <v>105.6</v>
      </c>
      <c r="E674" s="121">
        <v>117.1</v>
      </c>
      <c r="F674" s="108">
        <v>125.6</v>
      </c>
      <c r="G674" s="122">
        <v>136</v>
      </c>
    </row>
    <row r="675" spans="1:7" x14ac:dyDescent="0.25">
      <c r="A675" s="115">
        <f t="shared" si="10"/>
        <v>67.899999999999835</v>
      </c>
      <c r="B675" s="121">
        <v>87.5</v>
      </c>
      <c r="C675" s="108">
        <v>93.9</v>
      </c>
      <c r="D675" s="122">
        <v>102.8</v>
      </c>
      <c r="E675" s="121">
        <v>113.8</v>
      </c>
      <c r="F675" s="108">
        <v>121.9</v>
      </c>
      <c r="G675" s="122">
        <v>132.6</v>
      </c>
    </row>
    <row r="676" spans="1:7" x14ac:dyDescent="0.25">
      <c r="A676" s="115">
        <f t="shared" si="10"/>
        <v>67.999999999999829</v>
      </c>
      <c r="B676" s="121">
        <v>84.5</v>
      </c>
      <c r="C676" s="108">
        <v>90.8</v>
      </c>
      <c r="D676" s="122">
        <v>99</v>
      </c>
      <c r="E676" s="121">
        <v>110.1</v>
      </c>
      <c r="F676" s="108">
        <v>118.1</v>
      </c>
      <c r="G676" s="122">
        <v>128.19999999999999</v>
      </c>
    </row>
    <row r="677" spans="1:7" x14ac:dyDescent="0.25">
      <c r="A677" s="115">
        <f t="shared" si="10"/>
        <v>68.099999999999824</v>
      </c>
      <c r="B677" s="121">
        <v>81.7</v>
      </c>
      <c r="C677" s="108">
        <v>87.8</v>
      </c>
      <c r="D677" s="122">
        <v>95.8</v>
      </c>
      <c r="E677" s="121">
        <v>106.7</v>
      </c>
      <c r="F677" s="108">
        <v>114.5</v>
      </c>
      <c r="G677" s="122">
        <v>124.4</v>
      </c>
    </row>
    <row r="678" spans="1:7" x14ac:dyDescent="0.25">
      <c r="A678" s="115">
        <f t="shared" si="10"/>
        <v>68.199999999999818</v>
      </c>
      <c r="B678" s="121">
        <v>79.2</v>
      </c>
      <c r="C678" s="108">
        <v>85.1</v>
      </c>
      <c r="D678" s="122">
        <v>92.9</v>
      </c>
      <c r="E678" s="121">
        <v>103.7</v>
      </c>
      <c r="F678" s="108">
        <v>111.2</v>
      </c>
      <c r="G678" s="122">
        <v>121</v>
      </c>
    </row>
    <row r="679" spans="1:7" x14ac:dyDescent="0.25">
      <c r="A679" s="115">
        <f t="shared" si="10"/>
        <v>68.299999999999812</v>
      </c>
      <c r="B679" s="121">
        <v>76.900000000000006</v>
      </c>
      <c r="C679" s="108">
        <v>82.6</v>
      </c>
      <c r="D679" s="122">
        <v>90.3</v>
      </c>
      <c r="E679" s="121">
        <v>100.8</v>
      </c>
      <c r="F679" s="108">
        <v>108.2</v>
      </c>
      <c r="G679" s="122">
        <v>117.8</v>
      </c>
    </row>
    <row r="680" spans="1:7" x14ac:dyDescent="0.25">
      <c r="A680" s="115">
        <f t="shared" si="10"/>
        <v>68.399999999999807</v>
      </c>
      <c r="B680" s="121">
        <v>74.7</v>
      </c>
      <c r="C680" s="108">
        <v>80.3</v>
      </c>
      <c r="D680" s="122">
        <v>88</v>
      </c>
      <c r="E680" s="121">
        <v>98.1</v>
      </c>
      <c r="F680" s="108">
        <v>105.3</v>
      </c>
      <c r="G680" s="122">
        <v>115</v>
      </c>
    </row>
    <row r="681" spans="1:7" x14ac:dyDescent="0.25">
      <c r="A681" s="115">
        <f t="shared" si="10"/>
        <v>68.499999999999801</v>
      </c>
      <c r="B681" s="121">
        <v>72.599999999999994</v>
      </c>
      <c r="C681" s="108">
        <v>78</v>
      </c>
      <c r="D681" s="122">
        <v>85.6</v>
      </c>
      <c r="E681" s="121">
        <v>95.5</v>
      </c>
      <c r="F681" s="108">
        <v>102.6</v>
      </c>
      <c r="G681" s="122">
        <v>112.1</v>
      </c>
    </row>
    <row r="682" spans="1:7" x14ac:dyDescent="0.25">
      <c r="A682" s="115">
        <f t="shared" si="10"/>
        <v>68.599999999999795</v>
      </c>
      <c r="B682" s="121">
        <v>70.599999999999994</v>
      </c>
      <c r="C682" s="108">
        <v>75.900000000000006</v>
      </c>
      <c r="D682" s="122">
        <v>83.4</v>
      </c>
      <c r="E682" s="121">
        <v>93</v>
      </c>
      <c r="F682" s="108">
        <v>100</v>
      </c>
      <c r="G682" s="122">
        <v>109.4</v>
      </c>
    </row>
    <row r="683" spans="1:7" x14ac:dyDescent="0.25">
      <c r="A683" s="115">
        <f t="shared" si="10"/>
        <v>68.69999999999979</v>
      </c>
      <c r="B683" s="121">
        <v>68.7</v>
      </c>
      <c r="C683" s="108">
        <v>73.900000000000006</v>
      </c>
      <c r="D683" s="122">
        <v>81.3</v>
      </c>
      <c r="E683" s="121">
        <v>90.7</v>
      </c>
      <c r="F683" s="108">
        <v>97.5</v>
      </c>
      <c r="G683" s="122">
        <v>106.8</v>
      </c>
    </row>
    <row r="684" spans="1:7" x14ac:dyDescent="0.25">
      <c r="A684" s="115">
        <f t="shared" si="10"/>
        <v>68.799999999999784</v>
      </c>
      <c r="B684" s="121">
        <v>66.900000000000006</v>
      </c>
      <c r="C684" s="108">
        <v>72</v>
      </c>
      <c r="D684" s="122">
        <v>79.400000000000006</v>
      </c>
      <c r="E684" s="121">
        <v>88.4</v>
      </c>
      <c r="F684" s="108">
        <v>95.2</v>
      </c>
      <c r="G684" s="122">
        <v>104.4</v>
      </c>
    </row>
    <row r="685" spans="1:7" x14ac:dyDescent="0.25">
      <c r="A685" s="115">
        <f t="shared" si="10"/>
        <v>68.899999999999778</v>
      </c>
      <c r="B685" s="121">
        <v>65.2</v>
      </c>
      <c r="C685" s="108">
        <v>70.3</v>
      </c>
      <c r="D685" s="122">
        <v>77.599999999999994</v>
      </c>
      <c r="E685" s="121">
        <v>86.3</v>
      </c>
      <c r="F685" s="108">
        <v>93</v>
      </c>
      <c r="G685" s="122">
        <v>102.2</v>
      </c>
    </row>
    <row r="686" spans="1:7" x14ac:dyDescent="0.25">
      <c r="A686" s="115">
        <f t="shared" si="10"/>
        <v>68.999999999999773</v>
      </c>
      <c r="B686" s="121">
        <v>63.6</v>
      </c>
      <c r="C686" s="108">
        <v>68.599999999999994</v>
      </c>
      <c r="D686" s="122">
        <v>75.900000000000006</v>
      </c>
      <c r="E686" s="121">
        <v>84.3</v>
      </c>
      <c r="F686" s="108">
        <v>90.9</v>
      </c>
      <c r="G686" s="122">
        <v>100.1</v>
      </c>
    </row>
    <row r="687" spans="1:7" x14ac:dyDescent="0.25">
      <c r="A687" s="115">
        <f t="shared" si="10"/>
        <v>69.099999999999767</v>
      </c>
      <c r="B687" s="121">
        <v>62.1</v>
      </c>
      <c r="C687" s="108">
        <v>67</v>
      </c>
      <c r="D687" s="122">
        <v>74.2</v>
      </c>
      <c r="E687" s="121">
        <v>82.4</v>
      </c>
      <c r="F687" s="108">
        <v>88.9</v>
      </c>
      <c r="G687" s="122">
        <v>98</v>
      </c>
    </row>
    <row r="688" spans="1:7" x14ac:dyDescent="0.25">
      <c r="A688" s="115">
        <f t="shared" si="10"/>
        <v>69.199999999999761</v>
      </c>
      <c r="B688" s="121">
        <v>60.6</v>
      </c>
      <c r="C688" s="108">
        <v>65.5</v>
      </c>
      <c r="D688" s="122">
        <v>72.7</v>
      </c>
      <c r="E688" s="121">
        <v>80.5</v>
      </c>
      <c r="F688" s="108">
        <v>87</v>
      </c>
      <c r="G688" s="122">
        <v>96.1</v>
      </c>
    </row>
    <row r="689" spans="1:7" x14ac:dyDescent="0.25">
      <c r="A689" s="115">
        <f t="shared" si="10"/>
        <v>69.299999999999756</v>
      </c>
      <c r="B689" s="121">
        <v>59.2</v>
      </c>
      <c r="C689" s="108">
        <v>64.099999999999994</v>
      </c>
      <c r="D689" s="122">
        <v>71.2</v>
      </c>
      <c r="E689" s="121">
        <v>78.8</v>
      </c>
      <c r="F689" s="108">
        <v>85.2</v>
      </c>
      <c r="G689" s="122">
        <v>94.3</v>
      </c>
    </row>
    <row r="690" spans="1:7" x14ac:dyDescent="0.25">
      <c r="A690" s="115">
        <f t="shared" si="10"/>
        <v>69.39999999999975</v>
      </c>
      <c r="B690" s="121">
        <v>57.9</v>
      </c>
      <c r="C690" s="108">
        <v>62.7</v>
      </c>
      <c r="D690" s="122">
        <v>69.8</v>
      </c>
      <c r="E690" s="121">
        <v>77.099999999999994</v>
      </c>
      <c r="F690" s="108">
        <v>83.4</v>
      </c>
      <c r="G690" s="122">
        <v>92.5</v>
      </c>
    </row>
    <row r="691" spans="1:7" x14ac:dyDescent="0.25">
      <c r="A691" s="115">
        <f t="shared" si="10"/>
        <v>69.499999999999744</v>
      </c>
      <c r="B691" s="121">
        <v>56.7</v>
      </c>
      <c r="C691" s="108">
        <v>61.4</v>
      </c>
      <c r="D691" s="122">
        <v>68.5</v>
      </c>
      <c r="E691" s="121">
        <v>75.5</v>
      </c>
      <c r="F691" s="108">
        <v>81.8</v>
      </c>
      <c r="G691" s="122">
        <v>90.9</v>
      </c>
    </row>
    <row r="692" spans="1:7" x14ac:dyDescent="0.25">
      <c r="A692" s="115">
        <f t="shared" si="10"/>
        <v>69.599999999999739</v>
      </c>
      <c r="B692" s="121">
        <v>55.5</v>
      </c>
      <c r="C692" s="108">
        <v>60.2</v>
      </c>
      <c r="D692" s="122">
        <v>67.3</v>
      </c>
      <c r="E692" s="121">
        <v>73.900000000000006</v>
      </c>
      <c r="F692" s="108">
        <v>80.2</v>
      </c>
      <c r="G692" s="122">
        <v>89.3</v>
      </c>
    </row>
    <row r="693" spans="1:7" x14ac:dyDescent="0.25">
      <c r="A693" s="115">
        <f t="shared" si="10"/>
        <v>69.699999999999733</v>
      </c>
      <c r="B693" s="121">
        <v>54.3</v>
      </c>
      <c r="C693" s="108">
        <v>59.1</v>
      </c>
      <c r="D693" s="122">
        <v>66.099999999999994</v>
      </c>
      <c r="E693" s="121">
        <v>72.5</v>
      </c>
      <c r="F693" s="108">
        <v>78.7</v>
      </c>
      <c r="G693" s="122">
        <v>87.8</v>
      </c>
    </row>
    <row r="694" spans="1:7" x14ac:dyDescent="0.25">
      <c r="A694" s="115">
        <f t="shared" si="10"/>
        <v>69.799999999999727</v>
      </c>
      <c r="B694" s="121">
        <v>53.2</v>
      </c>
      <c r="C694" s="108">
        <v>57.9</v>
      </c>
      <c r="D694" s="122">
        <v>65</v>
      </c>
      <c r="E694" s="121">
        <v>71</v>
      </c>
      <c r="F694" s="108">
        <v>77.3</v>
      </c>
      <c r="G694" s="122">
        <v>86.4</v>
      </c>
    </row>
    <row r="695" spans="1:7" x14ac:dyDescent="0.25">
      <c r="A695" s="115">
        <f t="shared" si="10"/>
        <v>69.899999999999721</v>
      </c>
      <c r="B695" s="121">
        <v>52.1</v>
      </c>
      <c r="C695" s="108">
        <v>56.9</v>
      </c>
      <c r="D695" s="122">
        <v>63.9</v>
      </c>
      <c r="E695" s="121">
        <v>69.7</v>
      </c>
      <c r="F695" s="108">
        <v>75.900000000000006</v>
      </c>
      <c r="G695" s="122">
        <v>85.1</v>
      </c>
    </row>
    <row r="696" spans="1:7" x14ac:dyDescent="0.25">
      <c r="A696" s="115">
        <f t="shared" si="10"/>
        <v>69.999999999999716</v>
      </c>
      <c r="B696" s="121">
        <v>51.1</v>
      </c>
      <c r="C696" s="108">
        <v>55.8</v>
      </c>
      <c r="D696" s="122">
        <v>62.9</v>
      </c>
      <c r="E696" s="121">
        <v>68.3</v>
      </c>
      <c r="F696" s="108">
        <v>74.599999999999994</v>
      </c>
      <c r="G696" s="122">
        <v>83.8</v>
      </c>
    </row>
    <row r="697" spans="1:7" x14ac:dyDescent="0.25">
      <c r="A697" s="115">
        <f t="shared" si="10"/>
        <v>70.09999999999971</v>
      </c>
      <c r="B697" s="121">
        <v>50.1</v>
      </c>
      <c r="C697" s="108">
        <v>54.9</v>
      </c>
      <c r="D697" s="122">
        <v>61.9</v>
      </c>
      <c r="E697" s="121">
        <v>67.099999999999994</v>
      </c>
      <c r="F697" s="108">
        <v>73.3</v>
      </c>
      <c r="G697" s="122">
        <v>82.5</v>
      </c>
    </row>
    <row r="698" spans="1:7" x14ac:dyDescent="0.25">
      <c r="A698" s="115">
        <f t="shared" si="10"/>
        <v>70.199999999999704</v>
      </c>
      <c r="B698" s="121">
        <v>49.2</v>
      </c>
      <c r="C698" s="108">
        <v>53.9</v>
      </c>
      <c r="D698" s="122">
        <v>61</v>
      </c>
      <c r="E698" s="121">
        <v>65.8</v>
      </c>
      <c r="F698" s="108">
        <v>72.099999999999994</v>
      </c>
      <c r="G698" s="122">
        <v>81.3</v>
      </c>
    </row>
    <row r="699" spans="1:7" x14ac:dyDescent="0.25">
      <c r="A699" s="115">
        <f t="shared" si="10"/>
        <v>70.299999999999699</v>
      </c>
      <c r="B699" s="121">
        <v>48.3</v>
      </c>
      <c r="C699" s="108">
        <v>53</v>
      </c>
      <c r="D699" s="122">
        <v>60.1</v>
      </c>
      <c r="E699" s="121">
        <v>64.599999999999994</v>
      </c>
      <c r="F699" s="108">
        <v>70.900000000000006</v>
      </c>
      <c r="G699" s="122">
        <v>80.099999999999994</v>
      </c>
    </row>
    <row r="700" spans="1:7" x14ac:dyDescent="0.25">
      <c r="A700" s="115">
        <f t="shared" si="10"/>
        <v>70.399999999999693</v>
      </c>
      <c r="B700" s="121">
        <v>47.4</v>
      </c>
      <c r="C700" s="108">
        <v>52.1</v>
      </c>
      <c r="D700" s="122">
        <v>59.2</v>
      </c>
      <c r="E700" s="121">
        <v>63.5</v>
      </c>
      <c r="F700" s="108">
        <v>69.8</v>
      </c>
      <c r="G700" s="122">
        <v>79</v>
      </c>
    </row>
    <row r="701" spans="1:7" x14ac:dyDescent="0.25">
      <c r="A701" s="115">
        <f t="shared" si="10"/>
        <v>70.499999999999687</v>
      </c>
      <c r="B701" s="121">
        <v>46.5</v>
      </c>
      <c r="C701" s="108">
        <v>51.3</v>
      </c>
      <c r="D701" s="122">
        <v>58.3</v>
      </c>
      <c r="E701" s="121">
        <v>62.4</v>
      </c>
      <c r="F701" s="108">
        <v>68.7</v>
      </c>
      <c r="G701" s="122">
        <v>77.900000000000006</v>
      </c>
    </row>
    <row r="702" spans="1:7" x14ac:dyDescent="0.25">
      <c r="A702" s="115">
        <f t="shared" si="10"/>
        <v>70.599999999999682</v>
      </c>
      <c r="B702" s="121">
        <v>45.7</v>
      </c>
      <c r="C702" s="108">
        <v>50.5</v>
      </c>
      <c r="D702" s="122">
        <v>57.5</v>
      </c>
      <c r="E702" s="121">
        <v>61.3</v>
      </c>
      <c r="F702" s="108">
        <v>67.599999999999994</v>
      </c>
      <c r="G702" s="122">
        <v>76.900000000000006</v>
      </c>
    </row>
    <row r="703" spans="1:7" x14ac:dyDescent="0.25">
      <c r="A703" s="115">
        <f t="shared" si="10"/>
        <v>70.699999999999676</v>
      </c>
      <c r="B703" s="121">
        <v>44.9</v>
      </c>
      <c r="C703" s="108">
        <v>49.7</v>
      </c>
      <c r="D703" s="122">
        <v>56.8</v>
      </c>
      <c r="E703" s="121">
        <v>60.2</v>
      </c>
      <c r="F703" s="108">
        <v>66.599999999999994</v>
      </c>
      <c r="G703" s="122">
        <v>75.900000000000006</v>
      </c>
    </row>
    <row r="704" spans="1:7" x14ac:dyDescent="0.25">
      <c r="A704" s="115">
        <f t="shared" si="10"/>
        <v>70.79999999999967</v>
      </c>
      <c r="B704" s="121">
        <v>44.1</v>
      </c>
      <c r="C704" s="108">
        <v>48.9</v>
      </c>
      <c r="D704" s="122">
        <v>56</v>
      </c>
      <c r="E704" s="121">
        <v>59.2</v>
      </c>
      <c r="F704" s="108">
        <v>65.599999999999994</v>
      </c>
      <c r="G704" s="122">
        <v>74.900000000000006</v>
      </c>
    </row>
    <row r="705" spans="1:7" x14ac:dyDescent="0.25">
      <c r="A705" s="115">
        <f t="shared" si="10"/>
        <v>70.899999999999665</v>
      </c>
      <c r="B705" s="121">
        <v>43.4</v>
      </c>
      <c r="C705" s="108">
        <v>48.2</v>
      </c>
      <c r="D705" s="122">
        <v>55.3</v>
      </c>
      <c r="E705" s="121">
        <v>58.2</v>
      </c>
      <c r="F705" s="108">
        <v>64.599999999999994</v>
      </c>
      <c r="G705" s="122">
        <v>74</v>
      </c>
    </row>
    <row r="706" spans="1:7" x14ac:dyDescent="0.25">
      <c r="A706" s="115">
        <f t="shared" si="10"/>
        <v>70.999999999999659</v>
      </c>
      <c r="B706" s="121">
        <v>42.7</v>
      </c>
      <c r="C706" s="108">
        <v>47.5</v>
      </c>
      <c r="D706" s="122">
        <v>54.6</v>
      </c>
      <c r="E706" s="121">
        <v>57.3</v>
      </c>
      <c r="F706" s="108">
        <v>63.7</v>
      </c>
      <c r="G706" s="122">
        <v>73.099999999999994</v>
      </c>
    </row>
    <row r="707" spans="1:7" x14ac:dyDescent="0.25">
      <c r="A707" s="115">
        <f t="shared" si="10"/>
        <v>71.099999999999653</v>
      </c>
      <c r="B707" s="121">
        <v>42</v>
      </c>
      <c r="C707" s="108">
        <v>46.8</v>
      </c>
      <c r="D707" s="122">
        <v>53.9</v>
      </c>
      <c r="E707" s="121">
        <v>56.4</v>
      </c>
      <c r="F707" s="108">
        <v>62.8</v>
      </c>
      <c r="G707" s="122">
        <v>72.2</v>
      </c>
    </row>
    <row r="708" spans="1:7" x14ac:dyDescent="0.25">
      <c r="A708" s="115">
        <f t="shared" si="10"/>
        <v>71.199999999999648</v>
      </c>
      <c r="B708" s="121">
        <v>41.3</v>
      </c>
      <c r="C708" s="108">
        <v>46.1</v>
      </c>
      <c r="D708" s="122">
        <v>53.3</v>
      </c>
      <c r="E708" s="121">
        <v>55.5</v>
      </c>
      <c r="F708" s="108">
        <v>61.9</v>
      </c>
      <c r="G708" s="122">
        <v>71.400000000000006</v>
      </c>
    </row>
    <row r="709" spans="1:7" x14ac:dyDescent="0.25">
      <c r="A709" s="115">
        <f t="shared" si="10"/>
        <v>71.299999999999642</v>
      </c>
      <c r="B709" s="121">
        <v>40.6</v>
      </c>
      <c r="C709" s="108">
        <v>45.5</v>
      </c>
      <c r="D709" s="122">
        <v>52.6</v>
      </c>
      <c r="E709" s="121">
        <v>54.6</v>
      </c>
      <c r="F709" s="108">
        <v>61.1</v>
      </c>
      <c r="G709" s="122">
        <v>70.5</v>
      </c>
    </row>
    <row r="710" spans="1:7" x14ac:dyDescent="0.25">
      <c r="A710" s="115">
        <f t="shared" si="10"/>
        <v>71.399999999999636</v>
      </c>
      <c r="B710" s="121">
        <v>40</v>
      </c>
      <c r="C710" s="108">
        <v>44.8</v>
      </c>
      <c r="D710" s="122">
        <v>52</v>
      </c>
      <c r="E710" s="121">
        <v>53.7</v>
      </c>
      <c r="F710" s="108">
        <v>60.3</v>
      </c>
      <c r="G710" s="122">
        <v>69.7</v>
      </c>
    </row>
    <row r="711" spans="1:7" x14ac:dyDescent="0.25">
      <c r="A711" s="115">
        <f t="shared" si="10"/>
        <v>71.499999999999631</v>
      </c>
      <c r="B711" s="121">
        <v>39.4</v>
      </c>
      <c r="C711" s="108">
        <v>44.2</v>
      </c>
      <c r="D711" s="122">
        <v>51.4</v>
      </c>
      <c r="E711" s="121">
        <v>52.9</v>
      </c>
      <c r="F711" s="108">
        <v>59.5</v>
      </c>
      <c r="G711" s="122">
        <v>69</v>
      </c>
    </row>
    <row r="712" spans="1:7" x14ac:dyDescent="0.25">
      <c r="A712" s="115">
        <f t="shared" si="10"/>
        <v>71.599999999999625</v>
      </c>
      <c r="B712" s="121">
        <v>38.799999999999997</v>
      </c>
      <c r="C712" s="108">
        <v>43.6</v>
      </c>
      <c r="D712" s="122">
        <v>50.9</v>
      </c>
      <c r="E712" s="121">
        <v>52.1</v>
      </c>
      <c r="F712" s="108">
        <v>58.7</v>
      </c>
      <c r="G712" s="122">
        <v>68.2</v>
      </c>
    </row>
    <row r="713" spans="1:7" x14ac:dyDescent="0.25">
      <c r="A713" s="115">
        <f t="shared" ref="A713:A776" si="11">A712+0.1</f>
        <v>71.699999999999619</v>
      </c>
      <c r="B713" s="121">
        <v>38.200000000000003</v>
      </c>
      <c r="C713" s="108">
        <v>43.1</v>
      </c>
      <c r="D713" s="122">
        <v>50.3</v>
      </c>
      <c r="E713" s="121">
        <v>51.3</v>
      </c>
      <c r="F713" s="108">
        <v>57.9</v>
      </c>
      <c r="G713" s="122">
        <v>67.5</v>
      </c>
    </row>
    <row r="714" spans="1:7" x14ac:dyDescent="0.25">
      <c r="A714" s="115">
        <f t="shared" si="11"/>
        <v>71.799999999999613</v>
      </c>
      <c r="B714" s="121">
        <v>37.6</v>
      </c>
      <c r="C714" s="108">
        <v>42.5</v>
      </c>
      <c r="D714" s="122">
        <v>49.8</v>
      </c>
      <c r="E714" s="121">
        <v>50.6</v>
      </c>
      <c r="F714" s="108">
        <v>57.2</v>
      </c>
      <c r="G714" s="122">
        <v>66.8</v>
      </c>
    </row>
    <row r="715" spans="1:7" x14ac:dyDescent="0.25">
      <c r="A715" s="115">
        <f t="shared" si="11"/>
        <v>71.899999999999608</v>
      </c>
      <c r="B715" s="121">
        <v>37</v>
      </c>
      <c r="C715" s="108">
        <v>42</v>
      </c>
      <c r="D715" s="122">
        <v>49.2</v>
      </c>
      <c r="E715" s="121">
        <v>49.8</v>
      </c>
      <c r="F715" s="108">
        <v>56.5</v>
      </c>
      <c r="G715" s="122">
        <v>66.099999999999994</v>
      </c>
    </row>
    <row r="716" spans="1:7" x14ac:dyDescent="0.25">
      <c r="A716" s="115">
        <f t="shared" si="11"/>
        <v>71.999999999999602</v>
      </c>
      <c r="B716" s="121">
        <v>36.5</v>
      </c>
      <c r="C716" s="108">
        <v>41.5</v>
      </c>
      <c r="D716" s="122">
        <v>48.7</v>
      </c>
      <c r="E716" s="121">
        <v>49.1</v>
      </c>
      <c r="F716" s="108">
        <v>55.8</v>
      </c>
      <c r="G716" s="122">
        <v>65.5</v>
      </c>
    </row>
    <row r="717" spans="1:7" x14ac:dyDescent="0.25">
      <c r="A717" s="115">
        <f t="shared" si="11"/>
        <v>72.099999999999596</v>
      </c>
      <c r="B717" s="121">
        <v>36</v>
      </c>
      <c r="C717" s="108">
        <v>40.9</v>
      </c>
      <c r="D717" s="122">
        <v>48.3</v>
      </c>
      <c r="E717" s="121">
        <v>48.4</v>
      </c>
      <c r="F717" s="108">
        <v>55.1</v>
      </c>
      <c r="G717" s="122">
        <v>64.8</v>
      </c>
    </row>
    <row r="718" spans="1:7" x14ac:dyDescent="0.25">
      <c r="A718" s="115">
        <f t="shared" si="11"/>
        <v>72.199999999999591</v>
      </c>
      <c r="B718" s="121">
        <v>35.5</v>
      </c>
      <c r="C718" s="108">
        <v>40.5</v>
      </c>
      <c r="D718" s="122">
        <v>47.8</v>
      </c>
      <c r="E718" s="121">
        <v>47.8</v>
      </c>
      <c r="F718" s="108">
        <v>54.5</v>
      </c>
      <c r="G718" s="122">
        <v>64.2</v>
      </c>
    </row>
    <row r="719" spans="1:7" x14ac:dyDescent="0.25">
      <c r="A719" s="115">
        <f t="shared" si="11"/>
        <v>72.299999999999585</v>
      </c>
      <c r="B719" s="121">
        <v>35</v>
      </c>
      <c r="C719" s="108">
        <v>40</v>
      </c>
      <c r="D719" s="122">
        <v>47.3</v>
      </c>
      <c r="E719" s="121">
        <v>47.1</v>
      </c>
      <c r="F719" s="108">
        <v>53.8</v>
      </c>
      <c r="G719" s="122">
        <v>63.6</v>
      </c>
    </row>
    <row r="720" spans="1:7" x14ac:dyDescent="0.25">
      <c r="A720" s="115">
        <f t="shared" si="11"/>
        <v>72.399999999999579</v>
      </c>
      <c r="B720" s="121">
        <v>34.5</v>
      </c>
      <c r="C720" s="108">
        <v>39.5</v>
      </c>
      <c r="D720" s="122">
        <v>46.9</v>
      </c>
      <c r="E720" s="121">
        <v>46.4</v>
      </c>
      <c r="F720" s="108">
        <v>53.2</v>
      </c>
      <c r="G720" s="122">
        <v>63</v>
      </c>
    </row>
    <row r="721" spans="1:7" x14ac:dyDescent="0.25">
      <c r="A721" s="115">
        <f t="shared" si="11"/>
        <v>72.499999999999574</v>
      </c>
      <c r="B721" s="121">
        <v>34</v>
      </c>
      <c r="C721" s="108">
        <v>39.1</v>
      </c>
      <c r="D721" s="122">
        <v>46.4</v>
      </c>
      <c r="E721" s="121">
        <v>45.8</v>
      </c>
      <c r="F721" s="108">
        <v>52.6</v>
      </c>
      <c r="G721" s="122">
        <v>62.4</v>
      </c>
    </row>
    <row r="722" spans="1:7" x14ac:dyDescent="0.25">
      <c r="A722" s="115">
        <f t="shared" si="11"/>
        <v>72.599999999999568</v>
      </c>
      <c r="B722" s="121">
        <v>33.6</v>
      </c>
      <c r="C722" s="108">
        <v>38.6</v>
      </c>
      <c r="D722" s="122">
        <v>46</v>
      </c>
      <c r="E722" s="121">
        <v>45.2</v>
      </c>
      <c r="F722" s="108">
        <v>52</v>
      </c>
      <c r="G722" s="122">
        <v>61.9</v>
      </c>
    </row>
    <row r="723" spans="1:7" x14ac:dyDescent="0.25">
      <c r="A723" s="115">
        <f t="shared" si="11"/>
        <v>72.699999999999562</v>
      </c>
      <c r="B723" s="121">
        <v>33.1</v>
      </c>
      <c r="C723" s="108">
        <v>38.200000000000003</v>
      </c>
      <c r="D723" s="122">
        <v>45.6</v>
      </c>
      <c r="E723" s="121">
        <v>44.6</v>
      </c>
      <c r="F723" s="108">
        <v>51.5</v>
      </c>
      <c r="G723" s="122">
        <v>61.3</v>
      </c>
    </row>
    <row r="724" spans="1:7" x14ac:dyDescent="0.25">
      <c r="A724" s="115">
        <f t="shared" si="11"/>
        <v>72.799999999999557</v>
      </c>
      <c r="B724" s="121">
        <v>32.700000000000003</v>
      </c>
      <c r="C724" s="108">
        <v>37.799999999999997</v>
      </c>
      <c r="D724" s="122">
        <v>45.2</v>
      </c>
      <c r="E724" s="121">
        <v>44</v>
      </c>
      <c r="F724" s="108">
        <v>50.9</v>
      </c>
      <c r="G724" s="122">
        <v>60.8</v>
      </c>
    </row>
    <row r="725" spans="1:7" x14ac:dyDescent="0.25">
      <c r="A725" s="115">
        <f t="shared" si="11"/>
        <v>72.899999999999551</v>
      </c>
      <c r="B725" s="121">
        <v>32.299999999999997</v>
      </c>
      <c r="C725" s="108">
        <v>37.4</v>
      </c>
      <c r="D725" s="122">
        <v>44.8</v>
      </c>
      <c r="E725" s="121">
        <v>43.4</v>
      </c>
      <c r="F725" s="108">
        <v>50.4</v>
      </c>
      <c r="G725" s="122">
        <v>60.3</v>
      </c>
    </row>
    <row r="726" spans="1:7" x14ac:dyDescent="0.25">
      <c r="A726" s="115">
        <f t="shared" si="11"/>
        <v>72.999999999999545</v>
      </c>
      <c r="B726" s="121">
        <v>31.8</v>
      </c>
      <c r="C726" s="108">
        <v>37</v>
      </c>
      <c r="D726" s="122">
        <v>44.5</v>
      </c>
      <c r="E726" s="121">
        <v>42.9</v>
      </c>
      <c r="F726" s="108">
        <v>49.8</v>
      </c>
      <c r="G726" s="122">
        <v>59.8</v>
      </c>
    </row>
    <row r="727" spans="1:7" x14ac:dyDescent="0.25">
      <c r="A727" s="115">
        <f t="shared" si="11"/>
        <v>73.09999999999954</v>
      </c>
      <c r="B727" s="121">
        <v>31.4</v>
      </c>
      <c r="C727" s="108">
        <v>36.6</v>
      </c>
      <c r="D727" s="122">
        <v>44.1</v>
      </c>
      <c r="E727" s="121">
        <v>42.3</v>
      </c>
      <c r="F727" s="108">
        <v>49.3</v>
      </c>
      <c r="G727" s="122">
        <v>59.3</v>
      </c>
    </row>
    <row r="728" spans="1:7" x14ac:dyDescent="0.25">
      <c r="A728" s="115">
        <f t="shared" si="11"/>
        <v>73.199999999999534</v>
      </c>
      <c r="B728" s="121">
        <v>31</v>
      </c>
      <c r="C728" s="108">
        <v>36.200000000000003</v>
      </c>
      <c r="D728" s="122">
        <v>43.7</v>
      </c>
      <c r="E728" s="121">
        <v>41.8</v>
      </c>
      <c r="F728" s="108">
        <v>48.8</v>
      </c>
      <c r="G728" s="122">
        <v>58.9</v>
      </c>
    </row>
    <row r="729" spans="1:7" x14ac:dyDescent="0.25">
      <c r="A729" s="115">
        <f t="shared" si="11"/>
        <v>73.299999999999528</v>
      </c>
      <c r="B729" s="121">
        <v>30.7</v>
      </c>
      <c r="C729" s="108">
        <v>35.9</v>
      </c>
      <c r="D729" s="122">
        <v>43.4</v>
      </c>
      <c r="E729" s="121">
        <v>41.3</v>
      </c>
      <c r="F729" s="108">
        <v>48.3</v>
      </c>
      <c r="G729" s="122">
        <v>58.4</v>
      </c>
    </row>
    <row r="730" spans="1:7" x14ac:dyDescent="0.25">
      <c r="A730" s="115">
        <f t="shared" si="11"/>
        <v>73.399999999999523</v>
      </c>
      <c r="B730" s="121">
        <v>30.3</v>
      </c>
      <c r="C730" s="108">
        <v>35.5</v>
      </c>
      <c r="D730" s="122">
        <v>43.1</v>
      </c>
      <c r="E730" s="121">
        <v>40.799999999999997</v>
      </c>
      <c r="F730" s="108">
        <v>47.9</v>
      </c>
      <c r="G730" s="122">
        <v>58</v>
      </c>
    </row>
    <row r="731" spans="1:7" x14ac:dyDescent="0.25">
      <c r="A731" s="115">
        <f t="shared" si="11"/>
        <v>73.499999999999517</v>
      </c>
      <c r="B731" s="121">
        <v>29.9</v>
      </c>
      <c r="C731" s="108">
        <v>35.200000000000003</v>
      </c>
      <c r="D731" s="122">
        <v>42.7</v>
      </c>
      <c r="E731" s="121">
        <v>40.299999999999997</v>
      </c>
      <c r="F731" s="108">
        <v>47.4</v>
      </c>
      <c r="G731" s="122">
        <v>57.5</v>
      </c>
    </row>
    <row r="732" spans="1:7" x14ac:dyDescent="0.25">
      <c r="A732" s="115">
        <f t="shared" si="11"/>
        <v>73.599999999999511</v>
      </c>
      <c r="B732" s="121">
        <v>29.6</v>
      </c>
      <c r="C732" s="108">
        <v>34.799999999999997</v>
      </c>
      <c r="D732" s="122">
        <v>42.4</v>
      </c>
      <c r="E732" s="121">
        <v>39.799999999999997</v>
      </c>
      <c r="F732" s="108">
        <v>46.9</v>
      </c>
      <c r="G732" s="122">
        <v>57.1</v>
      </c>
    </row>
    <row r="733" spans="1:7" x14ac:dyDescent="0.25">
      <c r="A733" s="115">
        <f t="shared" si="11"/>
        <v>73.699999999999505</v>
      </c>
      <c r="B733" s="121">
        <v>29.2</v>
      </c>
      <c r="C733" s="108">
        <v>34.5</v>
      </c>
      <c r="D733" s="122">
        <v>42.1</v>
      </c>
      <c r="E733" s="121">
        <v>39.4</v>
      </c>
      <c r="F733" s="108">
        <v>46.5</v>
      </c>
      <c r="G733" s="122">
        <v>56.7</v>
      </c>
    </row>
    <row r="734" spans="1:7" x14ac:dyDescent="0.25">
      <c r="A734" s="115">
        <f t="shared" si="11"/>
        <v>73.7999999999995</v>
      </c>
      <c r="B734" s="121">
        <v>28.9</v>
      </c>
      <c r="C734" s="108">
        <v>34.200000000000003</v>
      </c>
      <c r="D734" s="122">
        <v>41.8</v>
      </c>
      <c r="E734" s="121">
        <v>38.9</v>
      </c>
      <c r="F734" s="108">
        <v>46.1</v>
      </c>
      <c r="G734" s="122">
        <v>56.3</v>
      </c>
    </row>
    <row r="735" spans="1:7" x14ac:dyDescent="0.25">
      <c r="A735" s="115">
        <f t="shared" si="11"/>
        <v>73.899999999999494</v>
      </c>
      <c r="B735" s="121">
        <v>28.5</v>
      </c>
      <c r="C735" s="108">
        <v>33.799999999999997</v>
      </c>
      <c r="D735" s="122">
        <v>41.5</v>
      </c>
      <c r="E735" s="121">
        <v>38.4</v>
      </c>
      <c r="F735" s="108">
        <v>45.7</v>
      </c>
      <c r="G735" s="122">
        <v>55.9</v>
      </c>
    </row>
    <row r="736" spans="1:7" x14ac:dyDescent="0.25">
      <c r="A736" s="115">
        <f t="shared" si="11"/>
        <v>73.999999999999488</v>
      </c>
      <c r="B736" s="121">
        <v>28.2</v>
      </c>
      <c r="C736" s="108">
        <v>33.5</v>
      </c>
      <c r="D736" s="122">
        <v>41.2</v>
      </c>
      <c r="E736" s="121">
        <v>38</v>
      </c>
      <c r="F736" s="108">
        <v>45.2</v>
      </c>
      <c r="G736" s="122">
        <v>55.5</v>
      </c>
    </row>
    <row r="737" spans="1:7" x14ac:dyDescent="0.25">
      <c r="A737" s="115">
        <f t="shared" si="11"/>
        <v>74.099999999999483</v>
      </c>
      <c r="B737" s="121">
        <v>27.9</v>
      </c>
      <c r="C737" s="108">
        <v>33.200000000000003</v>
      </c>
      <c r="D737" s="122">
        <v>40.9</v>
      </c>
      <c r="E737" s="121">
        <v>37.6</v>
      </c>
      <c r="F737" s="108">
        <v>44.8</v>
      </c>
      <c r="G737" s="122">
        <v>55.2</v>
      </c>
    </row>
    <row r="738" spans="1:7" x14ac:dyDescent="0.25">
      <c r="A738" s="115">
        <f t="shared" si="11"/>
        <v>74.199999999999477</v>
      </c>
      <c r="B738" s="121">
        <v>27.6</v>
      </c>
      <c r="C738" s="108">
        <v>33</v>
      </c>
      <c r="D738" s="122">
        <v>40.700000000000003</v>
      </c>
      <c r="E738" s="121">
        <v>37.200000000000003</v>
      </c>
      <c r="F738" s="108">
        <v>44.4</v>
      </c>
      <c r="G738" s="122">
        <v>54.8</v>
      </c>
    </row>
    <row r="739" spans="1:7" x14ac:dyDescent="0.25">
      <c r="A739" s="115">
        <f t="shared" si="11"/>
        <v>74.299999999999471</v>
      </c>
      <c r="B739" s="121">
        <v>27.3</v>
      </c>
      <c r="C739" s="108">
        <v>32.700000000000003</v>
      </c>
      <c r="D739" s="122">
        <v>40.4</v>
      </c>
      <c r="E739" s="121">
        <v>36.700000000000003</v>
      </c>
      <c r="F739" s="108">
        <v>44.1</v>
      </c>
      <c r="G739" s="122">
        <v>54.5</v>
      </c>
    </row>
    <row r="740" spans="1:7" x14ac:dyDescent="0.25">
      <c r="A740" s="115">
        <f t="shared" si="11"/>
        <v>74.399999999999466</v>
      </c>
      <c r="B740" s="121">
        <v>27</v>
      </c>
      <c r="C740" s="108">
        <v>32.4</v>
      </c>
      <c r="D740" s="122">
        <v>40.200000000000003</v>
      </c>
      <c r="E740" s="121">
        <v>36.299999999999997</v>
      </c>
      <c r="F740" s="108">
        <v>43.7</v>
      </c>
      <c r="G740" s="122">
        <v>54.1</v>
      </c>
    </row>
    <row r="741" spans="1:7" x14ac:dyDescent="0.25">
      <c r="A741" s="115">
        <f t="shared" si="11"/>
        <v>74.49999999999946</v>
      </c>
      <c r="B741" s="121">
        <v>26.7</v>
      </c>
      <c r="C741" s="108">
        <v>32.1</v>
      </c>
      <c r="D741" s="122">
        <v>39.9</v>
      </c>
      <c r="E741" s="121">
        <v>35.9</v>
      </c>
      <c r="F741" s="108">
        <v>43.3</v>
      </c>
      <c r="G741" s="122">
        <v>53.8</v>
      </c>
    </row>
    <row r="742" spans="1:7" x14ac:dyDescent="0.25">
      <c r="A742" s="115">
        <f t="shared" si="11"/>
        <v>74.599999999999454</v>
      </c>
      <c r="B742" s="121">
        <v>26.4</v>
      </c>
      <c r="C742" s="108">
        <v>31.9</v>
      </c>
      <c r="D742" s="122">
        <v>39.700000000000003</v>
      </c>
      <c r="E742" s="121">
        <v>35.6</v>
      </c>
      <c r="F742" s="108">
        <v>43</v>
      </c>
      <c r="G742" s="122">
        <v>53.5</v>
      </c>
    </row>
    <row r="743" spans="1:7" x14ac:dyDescent="0.25">
      <c r="A743" s="115">
        <f t="shared" si="11"/>
        <v>74.699999999999449</v>
      </c>
      <c r="B743" s="121">
        <v>26.1</v>
      </c>
      <c r="C743" s="108">
        <v>31.6</v>
      </c>
      <c r="D743" s="122">
        <v>39.4</v>
      </c>
      <c r="E743" s="121">
        <v>35.200000000000003</v>
      </c>
      <c r="F743" s="108">
        <v>42.6</v>
      </c>
      <c r="G743" s="122">
        <v>53.2</v>
      </c>
    </row>
    <row r="744" spans="1:7" x14ac:dyDescent="0.25">
      <c r="A744" s="115">
        <f t="shared" si="11"/>
        <v>74.799999999999443</v>
      </c>
      <c r="B744" s="121">
        <v>25.9</v>
      </c>
      <c r="C744" s="108">
        <v>31.3</v>
      </c>
      <c r="D744" s="122">
        <v>39.200000000000003</v>
      </c>
      <c r="E744" s="121">
        <v>34.799999999999997</v>
      </c>
      <c r="F744" s="108">
        <v>42.3</v>
      </c>
      <c r="G744" s="122">
        <v>52.8</v>
      </c>
    </row>
    <row r="745" spans="1:7" x14ac:dyDescent="0.25">
      <c r="A745" s="115">
        <f t="shared" si="11"/>
        <v>74.899999999999437</v>
      </c>
      <c r="B745" s="121">
        <v>25.6</v>
      </c>
      <c r="C745" s="108">
        <v>31.1</v>
      </c>
      <c r="D745" s="122">
        <v>39</v>
      </c>
      <c r="E745" s="121">
        <v>34.4</v>
      </c>
      <c r="F745" s="108">
        <v>41.9</v>
      </c>
      <c r="G745" s="122">
        <v>52.5</v>
      </c>
    </row>
    <row r="746" spans="1:7" x14ac:dyDescent="0.25">
      <c r="A746" s="115">
        <f t="shared" si="11"/>
        <v>74.999999999999432</v>
      </c>
      <c r="B746" s="121">
        <v>25.3</v>
      </c>
      <c r="C746" s="108">
        <v>30.9</v>
      </c>
      <c r="D746" s="122">
        <v>38.700000000000003</v>
      </c>
      <c r="E746" s="121">
        <v>34.1</v>
      </c>
      <c r="F746" s="108">
        <v>41.6</v>
      </c>
      <c r="G746" s="122">
        <v>52.3</v>
      </c>
    </row>
    <row r="747" spans="1:7" x14ac:dyDescent="0.25">
      <c r="A747" s="115">
        <f t="shared" si="11"/>
        <v>75.099999999999426</v>
      </c>
      <c r="B747" s="121">
        <v>25.1</v>
      </c>
      <c r="C747" s="108">
        <v>30.6</v>
      </c>
      <c r="D747" s="122">
        <v>38.5</v>
      </c>
      <c r="E747" s="121">
        <v>33.700000000000003</v>
      </c>
      <c r="F747" s="108">
        <v>41.3</v>
      </c>
      <c r="G747" s="122">
        <v>52</v>
      </c>
    </row>
    <row r="748" spans="1:7" x14ac:dyDescent="0.25">
      <c r="A748" s="115">
        <f t="shared" si="11"/>
        <v>75.19999999999942</v>
      </c>
      <c r="B748" s="121">
        <v>24.8</v>
      </c>
      <c r="C748" s="108">
        <v>30.4</v>
      </c>
      <c r="D748" s="122">
        <v>38.299999999999997</v>
      </c>
      <c r="E748" s="121">
        <v>33.4</v>
      </c>
      <c r="F748" s="108">
        <v>41</v>
      </c>
      <c r="G748" s="122">
        <v>51.7</v>
      </c>
    </row>
    <row r="749" spans="1:7" x14ac:dyDescent="0.25">
      <c r="A749" s="115">
        <f t="shared" si="11"/>
        <v>75.299999999999415</v>
      </c>
      <c r="B749" s="121">
        <v>24.6</v>
      </c>
      <c r="C749" s="108">
        <v>30.2</v>
      </c>
      <c r="D749" s="122">
        <v>38.1</v>
      </c>
      <c r="E749" s="121">
        <v>33.1</v>
      </c>
      <c r="F749" s="108">
        <v>40.700000000000003</v>
      </c>
      <c r="G749" s="122">
        <v>51.4</v>
      </c>
    </row>
    <row r="750" spans="1:7" x14ac:dyDescent="0.25">
      <c r="A750" s="115">
        <f t="shared" si="11"/>
        <v>75.399999999999409</v>
      </c>
      <c r="B750" s="121">
        <v>24.3</v>
      </c>
      <c r="C750" s="108">
        <v>29.9</v>
      </c>
      <c r="D750" s="122">
        <v>37.9</v>
      </c>
      <c r="E750" s="121">
        <v>32.700000000000003</v>
      </c>
      <c r="F750" s="108">
        <v>40.4</v>
      </c>
      <c r="G750" s="122">
        <v>51.2</v>
      </c>
    </row>
    <row r="751" spans="1:7" x14ac:dyDescent="0.25">
      <c r="A751" s="115">
        <f t="shared" si="11"/>
        <v>75.499999999999403</v>
      </c>
      <c r="B751" s="121">
        <v>24.1</v>
      </c>
      <c r="C751" s="108">
        <v>29.7</v>
      </c>
      <c r="D751" s="122">
        <v>37.700000000000003</v>
      </c>
      <c r="E751" s="121">
        <v>32.4</v>
      </c>
      <c r="F751" s="108">
        <v>40.1</v>
      </c>
      <c r="G751" s="122">
        <v>50.9</v>
      </c>
    </row>
    <row r="752" spans="1:7" x14ac:dyDescent="0.25">
      <c r="A752" s="115">
        <f t="shared" si="11"/>
        <v>75.599999999999397</v>
      </c>
      <c r="B752" s="121">
        <v>23.9</v>
      </c>
      <c r="C752" s="108">
        <v>29.5</v>
      </c>
      <c r="D752" s="122">
        <v>37.5</v>
      </c>
      <c r="E752" s="121">
        <v>32.1</v>
      </c>
      <c r="F752" s="108">
        <v>39.799999999999997</v>
      </c>
      <c r="G752" s="122">
        <v>50.6</v>
      </c>
    </row>
    <row r="753" spans="1:7" x14ac:dyDescent="0.25">
      <c r="A753" s="115">
        <f t="shared" si="11"/>
        <v>75.699999999999392</v>
      </c>
      <c r="B753" s="121">
        <v>23.7</v>
      </c>
      <c r="C753" s="108">
        <v>29.3</v>
      </c>
      <c r="D753" s="122">
        <v>37.4</v>
      </c>
      <c r="E753" s="121">
        <v>31.8</v>
      </c>
      <c r="F753" s="108">
        <v>39.5</v>
      </c>
      <c r="G753" s="122">
        <v>50.4</v>
      </c>
    </row>
    <row r="754" spans="1:7" x14ac:dyDescent="0.25">
      <c r="A754" s="115">
        <f t="shared" si="11"/>
        <v>75.799999999999386</v>
      </c>
      <c r="B754" s="121">
        <v>23.4</v>
      </c>
      <c r="C754" s="108">
        <v>29.1</v>
      </c>
      <c r="D754" s="122">
        <v>37.200000000000003</v>
      </c>
      <c r="E754" s="121">
        <v>31.5</v>
      </c>
      <c r="F754" s="108">
        <v>39.299999999999997</v>
      </c>
      <c r="G754" s="122">
        <v>50.2</v>
      </c>
    </row>
    <row r="755" spans="1:7" x14ac:dyDescent="0.25">
      <c r="A755" s="115">
        <f t="shared" si="11"/>
        <v>75.89999999999938</v>
      </c>
      <c r="B755" s="121">
        <v>23.2</v>
      </c>
      <c r="C755" s="108">
        <v>28.9</v>
      </c>
      <c r="D755" s="122">
        <v>37</v>
      </c>
      <c r="E755" s="121">
        <v>31.2</v>
      </c>
      <c r="F755" s="108">
        <v>39</v>
      </c>
      <c r="G755" s="122">
        <v>49.9</v>
      </c>
    </row>
    <row r="756" spans="1:7" x14ac:dyDescent="0.25">
      <c r="A756" s="115">
        <f t="shared" si="11"/>
        <v>75.999999999999375</v>
      </c>
      <c r="B756" s="121">
        <v>23</v>
      </c>
      <c r="C756" s="108">
        <v>28.7</v>
      </c>
      <c r="D756" s="122">
        <v>36.799999999999997</v>
      </c>
      <c r="E756" s="121">
        <v>30.9</v>
      </c>
      <c r="F756" s="108">
        <v>38.700000000000003</v>
      </c>
      <c r="G756" s="122">
        <v>49.7</v>
      </c>
    </row>
    <row r="757" spans="1:7" x14ac:dyDescent="0.25">
      <c r="A757" s="115">
        <f t="shared" si="11"/>
        <v>76.099999999999369</v>
      </c>
      <c r="B757" s="121">
        <v>22.8</v>
      </c>
      <c r="C757" s="108">
        <v>28.5</v>
      </c>
      <c r="D757" s="122">
        <v>36.700000000000003</v>
      </c>
      <c r="E757" s="121">
        <v>30.6</v>
      </c>
      <c r="F757" s="108">
        <v>38.5</v>
      </c>
      <c r="G757" s="122">
        <v>49.5</v>
      </c>
    </row>
    <row r="758" spans="1:7" x14ac:dyDescent="0.25">
      <c r="A758" s="115">
        <f t="shared" si="11"/>
        <v>76.199999999999363</v>
      </c>
      <c r="B758" s="121">
        <v>22.6</v>
      </c>
      <c r="C758" s="108">
        <v>28.4</v>
      </c>
      <c r="D758" s="122">
        <v>36.5</v>
      </c>
      <c r="E758" s="121">
        <v>30.4</v>
      </c>
      <c r="F758" s="108">
        <v>38.200000000000003</v>
      </c>
      <c r="G758" s="122">
        <v>49.3</v>
      </c>
    </row>
    <row r="759" spans="1:7" x14ac:dyDescent="0.25">
      <c r="A759" s="115">
        <f t="shared" si="11"/>
        <v>76.299999999999358</v>
      </c>
      <c r="B759" s="121">
        <v>22.4</v>
      </c>
      <c r="C759" s="108">
        <v>28.2</v>
      </c>
      <c r="D759" s="122">
        <v>36.299999999999997</v>
      </c>
      <c r="E759" s="121">
        <v>30.1</v>
      </c>
      <c r="F759" s="108">
        <v>38</v>
      </c>
      <c r="G759" s="122">
        <v>49</v>
      </c>
    </row>
    <row r="760" spans="1:7" x14ac:dyDescent="0.25">
      <c r="A760" s="115">
        <f t="shared" si="11"/>
        <v>76.399999999999352</v>
      </c>
      <c r="B760" s="121">
        <v>22.2</v>
      </c>
      <c r="C760" s="108">
        <v>28</v>
      </c>
      <c r="D760" s="122">
        <v>36.200000000000003</v>
      </c>
      <c r="E760" s="121">
        <v>29.8</v>
      </c>
      <c r="F760" s="108">
        <v>37.799999999999997</v>
      </c>
      <c r="G760" s="122">
        <v>48.8</v>
      </c>
    </row>
    <row r="761" spans="1:7" x14ac:dyDescent="0.25">
      <c r="A761" s="115">
        <f t="shared" si="11"/>
        <v>76.499999999999346</v>
      </c>
      <c r="B761" s="121">
        <v>22</v>
      </c>
      <c r="C761" s="108">
        <v>27.8</v>
      </c>
      <c r="D761" s="122">
        <v>36</v>
      </c>
      <c r="E761" s="121">
        <v>29.6</v>
      </c>
      <c r="F761" s="108">
        <v>37.5</v>
      </c>
      <c r="G761" s="122">
        <v>48.6</v>
      </c>
    </row>
    <row r="762" spans="1:7" x14ac:dyDescent="0.25">
      <c r="A762" s="115">
        <f t="shared" si="11"/>
        <v>76.599999999999341</v>
      </c>
      <c r="B762" s="121">
        <v>21.8</v>
      </c>
      <c r="C762" s="108">
        <v>27.7</v>
      </c>
      <c r="D762" s="122">
        <v>35.9</v>
      </c>
      <c r="E762" s="121">
        <v>29.3</v>
      </c>
      <c r="F762" s="108">
        <v>37.299999999999997</v>
      </c>
      <c r="G762" s="122">
        <v>48.4</v>
      </c>
    </row>
    <row r="763" spans="1:7" x14ac:dyDescent="0.25">
      <c r="A763" s="115">
        <f t="shared" si="11"/>
        <v>76.699999999999335</v>
      </c>
      <c r="B763" s="121">
        <v>21.6</v>
      </c>
      <c r="C763" s="108">
        <v>27.5</v>
      </c>
      <c r="D763" s="122">
        <v>35.700000000000003</v>
      </c>
      <c r="E763" s="121">
        <v>29</v>
      </c>
      <c r="F763" s="108">
        <v>37.1</v>
      </c>
      <c r="G763" s="122">
        <v>48.2</v>
      </c>
    </row>
    <row r="764" spans="1:7" x14ac:dyDescent="0.25">
      <c r="A764" s="115">
        <f t="shared" si="11"/>
        <v>76.799999999999329</v>
      </c>
      <c r="B764" s="121">
        <v>21.5</v>
      </c>
      <c r="C764" s="108">
        <v>27.3</v>
      </c>
      <c r="D764" s="122">
        <v>35.6</v>
      </c>
      <c r="E764" s="121">
        <v>28.8</v>
      </c>
      <c r="F764" s="108">
        <v>36.799999999999997</v>
      </c>
      <c r="G764" s="122">
        <v>48.1</v>
      </c>
    </row>
    <row r="765" spans="1:7" x14ac:dyDescent="0.25">
      <c r="A765" s="115">
        <f t="shared" si="11"/>
        <v>76.899999999999324</v>
      </c>
      <c r="B765" s="121">
        <v>21.3</v>
      </c>
      <c r="C765" s="108">
        <v>27.2</v>
      </c>
      <c r="D765" s="122">
        <v>35.5</v>
      </c>
      <c r="E765" s="121">
        <v>28.6</v>
      </c>
      <c r="F765" s="108">
        <v>36.6</v>
      </c>
      <c r="G765" s="122">
        <v>47.9</v>
      </c>
    </row>
    <row r="766" spans="1:7" x14ac:dyDescent="0.25">
      <c r="A766" s="115">
        <f t="shared" si="11"/>
        <v>76.999999999999318</v>
      </c>
      <c r="B766" s="121">
        <v>21.1</v>
      </c>
      <c r="C766" s="108">
        <v>27</v>
      </c>
      <c r="D766" s="122">
        <v>35.299999999999997</v>
      </c>
      <c r="E766" s="121">
        <v>28.3</v>
      </c>
      <c r="F766" s="108">
        <v>36.4</v>
      </c>
      <c r="G766" s="122">
        <v>47.7</v>
      </c>
    </row>
    <row r="767" spans="1:7" x14ac:dyDescent="0.25">
      <c r="A767" s="115">
        <f t="shared" si="11"/>
        <v>77.099999999999312</v>
      </c>
      <c r="B767" s="121">
        <v>20.9</v>
      </c>
      <c r="C767" s="108">
        <v>26.9</v>
      </c>
      <c r="D767" s="122">
        <v>35.200000000000003</v>
      </c>
      <c r="E767" s="121">
        <v>28.1</v>
      </c>
      <c r="F767" s="108">
        <v>36.200000000000003</v>
      </c>
      <c r="G767" s="122">
        <v>47.5</v>
      </c>
    </row>
    <row r="768" spans="1:7" x14ac:dyDescent="0.25">
      <c r="A768" s="115">
        <f t="shared" si="11"/>
        <v>77.199999999999307</v>
      </c>
      <c r="B768" s="121">
        <v>20.8</v>
      </c>
      <c r="C768" s="108">
        <v>26.7</v>
      </c>
      <c r="D768" s="122">
        <v>35.1</v>
      </c>
      <c r="E768" s="121">
        <v>27.8</v>
      </c>
      <c r="F768" s="108">
        <v>36</v>
      </c>
      <c r="G768" s="122">
        <v>47.3</v>
      </c>
    </row>
    <row r="769" spans="1:7" x14ac:dyDescent="0.25">
      <c r="A769" s="115">
        <f t="shared" si="11"/>
        <v>77.299999999999301</v>
      </c>
      <c r="B769" s="121">
        <v>20.6</v>
      </c>
      <c r="C769" s="108">
        <v>26.6</v>
      </c>
      <c r="D769" s="122">
        <v>35</v>
      </c>
      <c r="E769" s="121">
        <v>27.6</v>
      </c>
      <c r="F769" s="108">
        <v>35.799999999999997</v>
      </c>
      <c r="G769" s="122">
        <v>47.2</v>
      </c>
    </row>
    <row r="770" spans="1:7" x14ac:dyDescent="0.25">
      <c r="A770" s="115">
        <f t="shared" si="11"/>
        <v>77.399999999999295</v>
      </c>
      <c r="B770" s="121">
        <v>20.399999999999999</v>
      </c>
      <c r="C770" s="108">
        <v>26.4</v>
      </c>
      <c r="D770" s="122">
        <v>34.799999999999997</v>
      </c>
      <c r="E770" s="121">
        <v>27.4</v>
      </c>
      <c r="F770" s="108">
        <v>35.6</v>
      </c>
      <c r="G770" s="122">
        <v>47</v>
      </c>
    </row>
    <row r="771" spans="1:7" x14ac:dyDescent="0.25">
      <c r="A771" s="115">
        <f t="shared" si="11"/>
        <v>77.499999999999289</v>
      </c>
      <c r="B771" s="121">
        <v>20.3</v>
      </c>
      <c r="C771" s="108">
        <v>26.3</v>
      </c>
      <c r="D771" s="122">
        <v>34.700000000000003</v>
      </c>
      <c r="E771" s="121">
        <v>27.2</v>
      </c>
      <c r="F771" s="108">
        <v>35.4</v>
      </c>
      <c r="G771" s="122">
        <v>46.9</v>
      </c>
    </row>
    <row r="772" spans="1:7" x14ac:dyDescent="0.25">
      <c r="A772" s="115">
        <f t="shared" si="11"/>
        <v>77.599999999999284</v>
      </c>
      <c r="B772" s="121">
        <v>20.100000000000001</v>
      </c>
      <c r="C772" s="108">
        <v>26.1</v>
      </c>
      <c r="D772" s="122">
        <v>34.6</v>
      </c>
      <c r="E772" s="121">
        <v>27</v>
      </c>
      <c r="F772" s="108">
        <v>35.200000000000003</v>
      </c>
      <c r="G772" s="122">
        <v>46.7</v>
      </c>
    </row>
    <row r="773" spans="1:7" x14ac:dyDescent="0.25">
      <c r="A773" s="115">
        <f t="shared" si="11"/>
        <v>77.699999999999278</v>
      </c>
      <c r="B773" s="121">
        <v>20</v>
      </c>
      <c r="C773" s="108">
        <v>26</v>
      </c>
      <c r="D773" s="122">
        <v>34.5</v>
      </c>
      <c r="E773" s="121">
        <v>26.8</v>
      </c>
      <c r="F773" s="108">
        <v>35.1</v>
      </c>
      <c r="G773" s="122">
        <v>46.6</v>
      </c>
    </row>
    <row r="774" spans="1:7" x14ac:dyDescent="0.25">
      <c r="A774" s="115">
        <f t="shared" si="11"/>
        <v>77.799999999999272</v>
      </c>
      <c r="B774" s="121">
        <v>19.8</v>
      </c>
      <c r="C774" s="108">
        <v>25.9</v>
      </c>
      <c r="D774" s="122">
        <v>34.4</v>
      </c>
      <c r="E774" s="121">
        <v>26.5</v>
      </c>
      <c r="F774" s="108">
        <v>34.9</v>
      </c>
      <c r="G774" s="122">
        <v>46.4</v>
      </c>
    </row>
    <row r="775" spans="1:7" x14ac:dyDescent="0.25">
      <c r="A775" s="115">
        <f t="shared" si="11"/>
        <v>77.899999999999267</v>
      </c>
      <c r="B775" s="121">
        <v>19.7</v>
      </c>
      <c r="C775" s="108">
        <v>25.8</v>
      </c>
      <c r="D775" s="122">
        <v>34.299999999999997</v>
      </c>
      <c r="E775" s="121">
        <v>26.3</v>
      </c>
      <c r="F775" s="108">
        <v>34.700000000000003</v>
      </c>
      <c r="G775" s="122">
        <v>46.3</v>
      </c>
    </row>
    <row r="776" spans="1:7" x14ac:dyDescent="0.25">
      <c r="A776" s="115">
        <f t="shared" si="11"/>
        <v>77.999999999999261</v>
      </c>
      <c r="B776" s="121">
        <v>19.5</v>
      </c>
      <c r="C776" s="108">
        <v>25.6</v>
      </c>
      <c r="D776" s="122">
        <v>34.200000000000003</v>
      </c>
      <c r="E776" s="121">
        <v>26.1</v>
      </c>
      <c r="F776" s="108">
        <v>34.5</v>
      </c>
      <c r="G776" s="122">
        <v>46.1</v>
      </c>
    </row>
    <row r="777" spans="1:7" x14ac:dyDescent="0.25">
      <c r="A777" s="115">
        <f t="shared" ref="A777:A840" si="12">A776+0.1</f>
        <v>78.099999999999255</v>
      </c>
      <c r="B777" s="121">
        <v>19.399999999999999</v>
      </c>
      <c r="C777" s="108">
        <v>25.5</v>
      </c>
      <c r="D777" s="122">
        <v>34.1</v>
      </c>
      <c r="E777" s="121">
        <v>25.9</v>
      </c>
      <c r="F777" s="108">
        <v>34.4</v>
      </c>
      <c r="G777" s="122">
        <v>46</v>
      </c>
    </row>
    <row r="778" spans="1:7" x14ac:dyDescent="0.25">
      <c r="A778" s="115">
        <f t="shared" si="12"/>
        <v>78.19999999999925</v>
      </c>
      <c r="B778" s="121">
        <v>19.2</v>
      </c>
      <c r="C778" s="108">
        <v>25.4</v>
      </c>
      <c r="D778" s="122">
        <v>34</v>
      </c>
      <c r="E778" s="121">
        <v>25.8</v>
      </c>
      <c r="F778" s="108">
        <v>34.200000000000003</v>
      </c>
      <c r="G778" s="122">
        <v>45.9</v>
      </c>
    </row>
    <row r="779" spans="1:7" x14ac:dyDescent="0.25">
      <c r="A779" s="115">
        <f t="shared" si="12"/>
        <v>78.299999999999244</v>
      </c>
      <c r="B779" s="121">
        <v>19.100000000000001</v>
      </c>
      <c r="C779" s="108">
        <v>25.3</v>
      </c>
      <c r="D779" s="122">
        <v>33.9</v>
      </c>
      <c r="E779" s="121">
        <v>25.6</v>
      </c>
      <c r="F779" s="108">
        <v>34</v>
      </c>
      <c r="G779" s="122">
        <v>45.7</v>
      </c>
    </row>
    <row r="780" spans="1:7" x14ac:dyDescent="0.25">
      <c r="A780" s="115">
        <f t="shared" si="12"/>
        <v>78.399999999999238</v>
      </c>
      <c r="B780" s="121">
        <v>19</v>
      </c>
      <c r="C780" s="108">
        <v>25.1</v>
      </c>
      <c r="D780" s="122">
        <v>33.799999999999997</v>
      </c>
      <c r="E780" s="121">
        <v>25.4</v>
      </c>
      <c r="F780" s="108">
        <v>33.9</v>
      </c>
      <c r="G780" s="122">
        <v>45.6</v>
      </c>
    </row>
    <row r="781" spans="1:7" x14ac:dyDescent="0.25">
      <c r="A781" s="115">
        <f t="shared" si="12"/>
        <v>78.499999999999233</v>
      </c>
      <c r="B781" s="121">
        <v>18.8</v>
      </c>
      <c r="C781" s="108">
        <v>25</v>
      </c>
      <c r="D781" s="122">
        <v>33.700000000000003</v>
      </c>
      <c r="E781" s="121">
        <v>25.2</v>
      </c>
      <c r="F781" s="108">
        <v>33.700000000000003</v>
      </c>
      <c r="G781" s="122">
        <v>45.5</v>
      </c>
    </row>
    <row r="782" spans="1:7" x14ac:dyDescent="0.25">
      <c r="A782" s="115">
        <f t="shared" si="12"/>
        <v>78.599999999999227</v>
      </c>
      <c r="B782" s="121">
        <v>18.7</v>
      </c>
      <c r="C782" s="108">
        <v>24.9</v>
      </c>
      <c r="D782" s="122">
        <v>33.6</v>
      </c>
      <c r="E782" s="121">
        <v>25</v>
      </c>
      <c r="F782" s="108">
        <v>33.6</v>
      </c>
      <c r="G782" s="122">
        <v>45.4</v>
      </c>
    </row>
    <row r="783" spans="1:7" x14ac:dyDescent="0.25">
      <c r="A783" s="115">
        <f t="shared" si="12"/>
        <v>78.699999999999221</v>
      </c>
      <c r="B783" s="121">
        <v>18.600000000000001</v>
      </c>
      <c r="C783" s="108">
        <v>24.8</v>
      </c>
      <c r="D783" s="122">
        <v>33.5</v>
      </c>
      <c r="E783" s="121">
        <v>24.8</v>
      </c>
      <c r="F783" s="108">
        <v>33.4</v>
      </c>
      <c r="G783" s="122">
        <v>45.2</v>
      </c>
    </row>
    <row r="784" spans="1:7" x14ac:dyDescent="0.25">
      <c r="A784" s="115">
        <f t="shared" si="12"/>
        <v>78.799999999999216</v>
      </c>
      <c r="B784" s="121">
        <v>18.399999999999999</v>
      </c>
      <c r="C784" s="108">
        <v>24.7</v>
      </c>
      <c r="D784" s="122">
        <v>33.4</v>
      </c>
      <c r="E784" s="121">
        <v>24.7</v>
      </c>
      <c r="F784" s="108">
        <v>33.299999999999997</v>
      </c>
      <c r="G784" s="122">
        <v>45.1</v>
      </c>
    </row>
    <row r="785" spans="1:7" x14ac:dyDescent="0.25">
      <c r="A785" s="115">
        <f t="shared" si="12"/>
        <v>78.89999999999921</v>
      </c>
      <c r="B785" s="121">
        <v>18.3</v>
      </c>
      <c r="C785" s="108">
        <v>24.6</v>
      </c>
      <c r="D785" s="122">
        <v>33.299999999999997</v>
      </c>
      <c r="E785" s="121">
        <v>24.5</v>
      </c>
      <c r="F785" s="108">
        <v>33.1</v>
      </c>
      <c r="G785" s="122">
        <v>45</v>
      </c>
    </row>
    <row r="786" spans="1:7" x14ac:dyDescent="0.25">
      <c r="A786" s="115">
        <f t="shared" si="12"/>
        <v>78.999999999999204</v>
      </c>
      <c r="B786" s="121">
        <v>18.2</v>
      </c>
      <c r="C786" s="108">
        <v>24.5</v>
      </c>
      <c r="D786" s="122">
        <v>33.299999999999997</v>
      </c>
      <c r="E786" s="121">
        <v>24.3</v>
      </c>
      <c r="F786" s="108">
        <v>33</v>
      </c>
      <c r="G786" s="122">
        <v>44.9</v>
      </c>
    </row>
    <row r="787" spans="1:7" x14ac:dyDescent="0.25">
      <c r="A787" s="115">
        <f t="shared" si="12"/>
        <v>79.099999999999199</v>
      </c>
      <c r="B787" s="121">
        <v>18.100000000000001</v>
      </c>
      <c r="C787" s="108">
        <v>24.4</v>
      </c>
      <c r="D787" s="122">
        <v>33.200000000000003</v>
      </c>
      <c r="E787" s="121">
        <v>24.2</v>
      </c>
      <c r="F787" s="108">
        <v>32.799999999999997</v>
      </c>
      <c r="G787" s="122">
        <v>44.8</v>
      </c>
    </row>
    <row r="788" spans="1:7" x14ac:dyDescent="0.25">
      <c r="A788" s="115">
        <f t="shared" si="12"/>
        <v>79.199999999999193</v>
      </c>
      <c r="B788" s="121">
        <v>18</v>
      </c>
      <c r="C788" s="108">
        <v>24.3</v>
      </c>
      <c r="D788" s="122">
        <v>33.1</v>
      </c>
      <c r="E788" s="121">
        <v>24</v>
      </c>
      <c r="F788" s="108">
        <v>32.700000000000003</v>
      </c>
      <c r="G788" s="122">
        <v>44.7</v>
      </c>
    </row>
    <row r="789" spans="1:7" x14ac:dyDescent="0.25">
      <c r="A789" s="115">
        <f t="shared" si="12"/>
        <v>79.299999999999187</v>
      </c>
      <c r="B789" s="121">
        <v>17.8</v>
      </c>
      <c r="C789" s="108">
        <v>24.2</v>
      </c>
      <c r="D789" s="122">
        <v>33</v>
      </c>
      <c r="E789" s="121">
        <v>23.8</v>
      </c>
      <c r="F789" s="108">
        <v>32.6</v>
      </c>
      <c r="G789" s="122">
        <v>44.6</v>
      </c>
    </row>
    <row r="790" spans="1:7" x14ac:dyDescent="0.25">
      <c r="A790" s="115">
        <f t="shared" si="12"/>
        <v>79.399999999999181</v>
      </c>
      <c r="B790" s="121">
        <v>17.7</v>
      </c>
      <c r="C790" s="108">
        <v>24.1</v>
      </c>
      <c r="D790" s="122">
        <v>33</v>
      </c>
      <c r="E790" s="121">
        <v>23.7</v>
      </c>
      <c r="F790" s="108">
        <v>32.4</v>
      </c>
      <c r="G790" s="122">
        <v>44.5</v>
      </c>
    </row>
    <row r="791" spans="1:7" x14ac:dyDescent="0.25">
      <c r="A791" s="115">
        <f t="shared" si="12"/>
        <v>79.499999999999176</v>
      </c>
      <c r="B791" s="121">
        <v>17.600000000000001</v>
      </c>
      <c r="C791" s="108">
        <v>24</v>
      </c>
      <c r="D791" s="122">
        <v>32.9</v>
      </c>
      <c r="E791" s="121">
        <v>23.5</v>
      </c>
      <c r="F791" s="108">
        <v>32.299999999999997</v>
      </c>
      <c r="G791" s="122">
        <v>44.4</v>
      </c>
    </row>
    <row r="792" spans="1:7" x14ac:dyDescent="0.25">
      <c r="A792" s="115">
        <f t="shared" si="12"/>
        <v>79.59999999999917</v>
      </c>
      <c r="B792" s="121">
        <v>17.5</v>
      </c>
      <c r="C792" s="108">
        <v>23.9</v>
      </c>
      <c r="D792" s="122">
        <v>32.799999999999997</v>
      </c>
      <c r="E792" s="121">
        <v>23.4</v>
      </c>
      <c r="F792" s="108">
        <v>32.200000000000003</v>
      </c>
      <c r="G792" s="122">
        <v>44.3</v>
      </c>
    </row>
    <row r="793" spans="1:7" x14ac:dyDescent="0.25">
      <c r="A793" s="115">
        <f t="shared" si="12"/>
        <v>79.699999999999164</v>
      </c>
      <c r="B793" s="121">
        <v>17.399999999999999</v>
      </c>
      <c r="C793" s="108">
        <v>23.8</v>
      </c>
      <c r="D793" s="122">
        <v>32.799999999999997</v>
      </c>
      <c r="E793" s="121">
        <v>23.2</v>
      </c>
      <c r="F793" s="108">
        <v>32.1</v>
      </c>
      <c r="G793" s="122">
        <v>44.2</v>
      </c>
    </row>
    <row r="794" spans="1:7" x14ac:dyDescent="0.25">
      <c r="A794" s="115">
        <f t="shared" si="12"/>
        <v>79.799999999999159</v>
      </c>
      <c r="B794" s="121">
        <v>17.3</v>
      </c>
      <c r="C794" s="108">
        <v>23.7</v>
      </c>
      <c r="D794" s="122">
        <v>32.700000000000003</v>
      </c>
      <c r="E794" s="121">
        <v>23.1</v>
      </c>
      <c r="F794" s="108">
        <v>32</v>
      </c>
      <c r="G794" s="122">
        <v>44.1</v>
      </c>
    </row>
    <row r="795" spans="1:7" x14ac:dyDescent="0.25">
      <c r="A795" s="115">
        <f t="shared" si="12"/>
        <v>79.899999999999153</v>
      </c>
      <c r="B795" s="121">
        <v>17.2</v>
      </c>
      <c r="C795" s="108">
        <v>23.6</v>
      </c>
      <c r="D795" s="122">
        <v>32.6</v>
      </c>
      <c r="E795" s="121">
        <v>22.9</v>
      </c>
      <c r="F795" s="108">
        <v>31.8</v>
      </c>
      <c r="G795" s="122">
        <v>44</v>
      </c>
    </row>
    <row r="796" spans="1:7" x14ac:dyDescent="0.25">
      <c r="A796" s="115">
        <f t="shared" si="12"/>
        <v>79.999999999999147</v>
      </c>
      <c r="B796" s="121">
        <v>17.100000000000001</v>
      </c>
      <c r="C796" s="108">
        <v>23.6</v>
      </c>
      <c r="D796" s="122">
        <v>32.6</v>
      </c>
      <c r="E796" s="121">
        <v>22.8</v>
      </c>
      <c r="F796" s="108">
        <v>31.7</v>
      </c>
      <c r="G796" s="122">
        <v>44</v>
      </c>
    </row>
    <row r="797" spans="1:7" x14ac:dyDescent="0.25">
      <c r="A797" s="115">
        <f t="shared" si="12"/>
        <v>80.099999999999142</v>
      </c>
      <c r="B797" s="121">
        <v>17</v>
      </c>
      <c r="C797" s="108">
        <v>23.5</v>
      </c>
      <c r="D797" s="122">
        <v>32.5</v>
      </c>
      <c r="E797" s="121">
        <v>22.6</v>
      </c>
      <c r="F797" s="108">
        <v>31.6</v>
      </c>
      <c r="G797" s="122">
        <v>43.9</v>
      </c>
    </row>
    <row r="798" spans="1:7" x14ac:dyDescent="0.25">
      <c r="A798" s="115">
        <f t="shared" si="12"/>
        <v>80.199999999999136</v>
      </c>
      <c r="B798" s="121">
        <v>16.899999999999999</v>
      </c>
      <c r="C798" s="108">
        <v>23.4</v>
      </c>
      <c r="D798" s="122">
        <v>32.4</v>
      </c>
      <c r="E798" s="121">
        <v>22.5</v>
      </c>
      <c r="F798" s="108">
        <v>31.5</v>
      </c>
      <c r="G798" s="122">
        <v>43.8</v>
      </c>
    </row>
    <row r="799" spans="1:7" x14ac:dyDescent="0.25">
      <c r="A799" s="115">
        <f t="shared" si="12"/>
        <v>80.29999999999913</v>
      </c>
      <c r="B799" s="121">
        <v>16.8</v>
      </c>
      <c r="C799" s="108">
        <v>23.3</v>
      </c>
      <c r="D799" s="122">
        <v>32.4</v>
      </c>
      <c r="E799" s="121">
        <v>22.4</v>
      </c>
      <c r="F799" s="108">
        <v>31.4</v>
      </c>
      <c r="G799" s="122">
        <v>43.7</v>
      </c>
    </row>
    <row r="800" spans="1:7" x14ac:dyDescent="0.25">
      <c r="A800" s="115">
        <f t="shared" si="12"/>
        <v>80.399999999999125</v>
      </c>
      <c r="B800" s="121">
        <v>16.7</v>
      </c>
      <c r="C800" s="108">
        <v>23.2</v>
      </c>
      <c r="D800" s="122">
        <v>32.299999999999997</v>
      </c>
      <c r="E800" s="121">
        <v>22.2</v>
      </c>
      <c r="F800" s="108">
        <v>31.3</v>
      </c>
      <c r="G800" s="122">
        <v>43.6</v>
      </c>
    </row>
    <row r="801" spans="1:7" x14ac:dyDescent="0.25">
      <c r="A801" s="115">
        <f t="shared" si="12"/>
        <v>80.499999999999119</v>
      </c>
      <c r="B801" s="121">
        <v>16.600000000000001</v>
      </c>
      <c r="C801" s="108">
        <v>23.2</v>
      </c>
      <c r="D801" s="122">
        <v>32.299999999999997</v>
      </c>
      <c r="E801" s="121">
        <v>22.1</v>
      </c>
      <c r="F801" s="108">
        <v>31.2</v>
      </c>
      <c r="G801" s="122">
        <v>43.6</v>
      </c>
    </row>
    <row r="802" spans="1:7" x14ac:dyDescent="0.25">
      <c r="A802" s="115">
        <f t="shared" si="12"/>
        <v>80.599999999999113</v>
      </c>
      <c r="B802" s="121">
        <v>16.5</v>
      </c>
      <c r="C802" s="108">
        <v>23.1</v>
      </c>
      <c r="D802" s="122">
        <v>32.200000000000003</v>
      </c>
      <c r="E802" s="121">
        <v>22</v>
      </c>
      <c r="F802" s="108">
        <v>31.1</v>
      </c>
      <c r="G802" s="122">
        <v>43.5</v>
      </c>
    </row>
    <row r="803" spans="1:7" x14ac:dyDescent="0.25">
      <c r="A803" s="115">
        <f t="shared" si="12"/>
        <v>80.699999999999108</v>
      </c>
      <c r="B803" s="121">
        <v>16.399999999999999</v>
      </c>
      <c r="C803" s="108">
        <v>23</v>
      </c>
      <c r="D803" s="122">
        <v>32.200000000000003</v>
      </c>
      <c r="E803" s="121">
        <v>21.8</v>
      </c>
      <c r="F803" s="108">
        <v>31</v>
      </c>
      <c r="G803" s="122">
        <v>43.4</v>
      </c>
    </row>
    <row r="804" spans="1:7" x14ac:dyDescent="0.25">
      <c r="A804" s="115">
        <f t="shared" si="12"/>
        <v>80.799999999999102</v>
      </c>
      <c r="B804" s="121">
        <v>16.3</v>
      </c>
      <c r="C804" s="108">
        <v>22.9</v>
      </c>
      <c r="D804" s="122">
        <v>32.1</v>
      </c>
      <c r="E804" s="121">
        <v>21.7</v>
      </c>
      <c r="F804" s="108">
        <v>30.9</v>
      </c>
      <c r="G804" s="122">
        <v>43.4</v>
      </c>
    </row>
    <row r="805" spans="1:7" x14ac:dyDescent="0.25">
      <c r="A805" s="115">
        <f t="shared" si="12"/>
        <v>80.899999999999096</v>
      </c>
      <c r="B805" s="121">
        <v>16.2</v>
      </c>
      <c r="C805" s="108">
        <v>22.9</v>
      </c>
      <c r="D805" s="122">
        <v>32.1</v>
      </c>
      <c r="E805" s="121">
        <v>21.6</v>
      </c>
      <c r="F805" s="108">
        <v>30.8</v>
      </c>
      <c r="G805" s="122">
        <v>43.3</v>
      </c>
    </row>
    <row r="806" spans="1:7" x14ac:dyDescent="0.25">
      <c r="A806" s="115">
        <f t="shared" si="12"/>
        <v>80.999999999999091</v>
      </c>
      <c r="B806" s="121">
        <v>16.100000000000001</v>
      </c>
      <c r="C806" s="108">
        <v>22.8</v>
      </c>
      <c r="D806" s="122">
        <v>32</v>
      </c>
      <c r="E806" s="121">
        <v>21.5</v>
      </c>
      <c r="F806" s="108">
        <v>30.7</v>
      </c>
      <c r="G806" s="122">
        <v>43.2</v>
      </c>
    </row>
    <row r="807" spans="1:7" x14ac:dyDescent="0.25">
      <c r="A807" s="115">
        <f t="shared" si="12"/>
        <v>81.099999999999085</v>
      </c>
      <c r="B807" s="121">
        <v>16</v>
      </c>
      <c r="C807" s="108">
        <v>22.7</v>
      </c>
      <c r="D807" s="122">
        <v>32</v>
      </c>
      <c r="E807" s="121">
        <v>21.3</v>
      </c>
      <c r="F807" s="108">
        <v>30.6</v>
      </c>
      <c r="G807" s="122">
        <v>43.2</v>
      </c>
    </row>
    <row r="808" spans="1:7" x14ac:dyDescent="0.25">
      <c r="A808" s="115">
        <f t="shared" si="12"/>
        <v>81.199999999999079</v>
      </c>
      <c r="B808" s="121">
        <v>15.9</v>
      </c>
      <c r="C808" s="108">
        <v>22.7</v>
      </c>
      <c r="D808" s="122">
        <v>31.9</v>
      </c>
      <c r="E808" s="121">
        <v>21.2</v>
      </c>
      <c r="F808" s="108">
        <v>30.5</v>
      </c>
      <c r="G808" s="122">
        <v>43.1</v>
      </c>
    </row>
    <row r="809" spans="1:7" x14ac:dyDescent="0.25">
      <c r="A809" s="115">
        <f t="shared" si="12"/>
        <v>81.299999999999073</v>
      </c>
      <c r="B809" s="121">
        <v>15.9</v>
      </c>
      <c r="C809" s="108">
        <v>22.6</v>
      </c>
      <c r="D809" s="122">
        <v>31.9</v>
      </c>
      <c r="E809" s="121">
        <v>21.1</v>
      </c>
      <c r="F809" s="108">
        <v>30.4</v>
      </c>
      <c r="G809" s="122">
        <v>43.1</v>
      </c>
    </row>
    <row r="810" spans="1:7" x14ac:dyDescent="0.25">
      <c r="A810" s="115">
        <f t="shared" si="12"/>
        <v>81.399999999999068</v>
      </c>
      <c r="B810" s="121">
        <v>15.8</v>
      </c>
      <c r="C810" s="108">
        <v>22.5</v>
      </c>
      <c r="D810" s="122">
        <v>31.9</v>
      </c>
      <c r="E810" s="121">
        <v>21</v>
      </c>
      <c r="F810" s="108">
        <v>30.3</v>
      </c>
      <c r="G810" s="122">
        <v>43</v>
      </c>
    </row>
    <row r="811" spans="1:7" x14ac:dyDescent="0.25">
      <c r="A811" s="115">
        <f t="shared" si="12"/>
        <v>81.499999999999062</v>
      </c>
      <c r="B811" s="121">
        <v>15.7</v>
      </c>
      <c r="C811" s="108">
        <v>22.5</v>
      </c>
      <c r="D811" s="122">
        <v>31.8</v>
      </c>
      <c r="E811" s="121">
        <v>20.9</v>
      </c>
      <c r="F811" s="108">
        <v>30.2</v>
      </c>
      <c r="G811" s="122">
        <v>43</v>
      </c>
    </row>
    <row r="812" spans="1:7" x14ac:dyDescent="0.25">
      <c r="A812" s="115">
        <f t="shared" si="12"/>
        <v>81.599999999999056</v>
      </c>
      <c r="B812" s="121">
        <v>15.6</v>
      </c>
      <c r="C812" s="108">
        <v>22.4</v>
      </c>
      <c r="D812" s="122">
        <v>31.8</v>
      </c>
      <c r="E812" s="121">
        <v>20.8</v>
      </c>
      <c r="F812" s="108">
        <v>30.1</v>
      </c>
      <c r="G812" s="122">
        <v>42.9</v>
      </c>
    </row>
    <row r="813" spans="1:7" x14ac:dyDescent="0.25">
      <c r="A813" s="115">
        <f t="shared" si="12"/>
        <v>81.699999999999051</v>
      </c>
      <c r="B813" s="121">
        <v>15.5</v>
      </c>
      <c r="C813" s="108">
        <v>22.4</v>
      </c>
      <c r="D813" s="122">
        <v>31.7</v>
      </c>
      <c r="E813" s="121">
        <v>20.7</v>
      </c>
      <c r="F813" s="108">
        <v>30.1</v>
      </c>
      <c r="G813" s="122">
        <v>42.9</v>
      </c>
    </row>
    <row r="814" spans="1:7" x14ac:dyDescent="0.25">
      <c r="A814" s="115">
        <f t="shared" si="12"/>
        <v>81.799999999999045</v>
      </c>
      <c r="B814" s="121">
        <v>15.5</v>
      </c>
      <c r="C814" s="108">
        <v>22.3</v>
      </c>
      <c r="D814" s="122">
        <v>31.7</v>
      </c>
      <c r="E814" s="121">
        <v>20.5</v>
      </c>
      <c r="F814" s="108">
        <v>30</v>
      </c>
      <c r="G814" s="122">
        <v>42.8</v>
      </c>
    </row>
    <row r="815" spans="1:7" x14ac:dyDescent="0.25">
      <c r="A815" s="115">
        <f t="shared" si="12"/>
        <v>81.899999999999039</v>
      </c>
      <c r="B815" s="121">
        <v>15.4</v>
      </c>
      <c r="C815" s="108">
        <v>22.2</v>
      </c>
      <c r="D815" s="122">
        <v>31.7</v>
      </c>
      <c r="E815" s="121">
        <v>20.399999999999999</v>
      </c>
      <c r="F815" s="108">
        <v>29.9</v>
      </c>
      <c r="G815" s="122">
        <v>42.8</v>
      </c>
    </row>
    <row r="816" spans="1:7" x14ac:dyDescent="0.25">
      <c r="A816" s="115">
        <f t="shared" si="12"/>
        <v>81.999999999999034</v>
      </c>
      <c r="B816" s="121">
        <v>15.3</v>
      </c>
      <c r="C816" s="108">
        <v>22.2</v>
      </c>
      <c r="D816" s="122">
        <v>31.6</v>
      </c>
      <c r="E816" s="121">
        <v>20.3</v>
      </c>
      <c r="F816" s="108">
        <v>29.8</v>
      </c>
      <c r="G816" s="122">
        <v>42.7</v>
      </c>
    </row>
    <row r="817" spans="1:7" x14ac:dyDescent="0.25">
      <c r="A817" s="115">
        <f t="shared" si="12"/>
        <v>82.099999999999028</v>
      </c>
      <c r="B817" s="121">
        <v>15.2</v>
      </c>
      <c r="C817" s="108">
        <v>22.1</v>
      </c>
      <c r="D817" s="122">
        <v>31.6</v>
      </c>
      <c r="E817" s="121">
        <v>20.2</v>
      </c>
      <c r="F817" s="108">
        <v>29.7</v>
      </c>
      <c r="G817" s="122">
        <v>42.7</v>
      </c>
    </row>
    <row r="818" spans="1:7" x14ac:dyDescent="0.25">
      <c r="A818" s="115">
        <f t="shared" si="12"/>
        <v>82.199999999999022</v>
      </c>
      <c r="B818" s="121">
        <v>15.2</v>
      </c>
      <c r="C818" s="108">
        <v>22.1</v>
      </c>
      <c r="D818" s="122">
        <v>31.6</v>
      </c>
      <c r="E818" s="121">
        <v>20.100000000000001</v>
      </c>
      <c r="F818" s="108">
        <v>29.7</v>
      </c>
      <c r="G818" s="122">
        <v>42.6</v>
      </c>
    </row>
    <row r="819" spans="1:7" x14ac:dyDescent="0.25">
      <c r="A819" s="115">
        <f t="shared" si="12"/>
        <v>82.299999999999017</v>
      </c>
      <c r="B819" s="121">
        <v>15.1</v>
      </c>
      <c r="C819" s="108">
        <v>22</v>
      </c>
      <c r="D819" s="122">
        <v>31.5</v>
      </c>
      <c r="E819" s="121">
        <v>20</v>
      </c>
      <c r="F819" s="108">
        <v>29.6</v>
      </c>
      <c r="G819" s="122">
        <v>42.6</v>
      </c>
    </row>
    <row r="820" spans="1:7" x14ac:dyDescent="0.25">
      <c r="A820" s="115">
        <f t="shared" si="12"/>
        <v>82.399999999999011</v>
      </c>
      <c r="B820" s="121">
        <v>15</v>
      </c>
      <c r="C820" s="108">
        <v>22</v>
      </c>
      <c r="D820" s="122">
        <v>31.5</v>
      </c>
      <c r="E820" s="121">
        <v>19.899999999999999</v>
      </c>
      <c r="F820" s="108">
        <v>29.5</v>
      </c>
      <c r="G820" s="122">
        <v>42.5</v>
      </c>
    </row>
    <row r="821" spans="1:7" x14ac:dyDescent="0.25">
      <c r="A821" s="115">
        <f t="shared" si="12"/>
        <v>82.499999999999005</v>
      </c>
      <c r="B821" s="121">
        <v>14.9</v>
      </c>
      <c r="C821" s="108">
        <v>21.9</v>
      </c>
      <c r="D821" s="122">
        <v>31.5</v>
      </c>
      <c r="E821" s="121">
        <v>19.8</v>
      </c>
      <c r="F821" s="108">
        <v>29.5</v>
      </c>
      <c r="G821" s="122">
        <v>42.5</v>
      </c>
    </row>
    <row r="822" spans="1:7" x14ac:dyDescent="0.25">
      <c r="A822" s="115">
        <f t="shared" si="12"/>
        <v>82.599999999999</v>
      </c>
      <c r="B822" s="121">
        <v>14.9</v>
      </c>
      <c r="C822" s="108">
        <v>21.9</v>
      </c>
      <c r="D822" s="122">
        <v>31.5</v>
      </c>
      <c r="E822" s="121">
        <v>19.7</v>
      </c>
      <c r="F822" s="108">
        <v>29.4</v>
      </c>
      <c r="G822" s="122">
        <v>42.5</v>
      </c>
    </row>
    <row r="823" spans="1:7" x14ac:dyDescent="0.25">
      <c r="A823" s="115">
        <f t="shared" si="12"/>
        <v>82.699999999998994</v>
      </c>
      <c r="B823" s="121">
        <v>14.8</v>
      </c>
      <c r="C823" s="108">
        <v>21.8</v>
      </c>
      <c r="D823" s="122">
        <v>31.4</v>
      </c>
      <c r="E823" s="121">
        <v>19.600000000000001</v>
      </c>
      <c r="F823" s="108">
        <v>29.3</v>
      </c>
      <c r="G823" s="122">
        <v>42.4</v>
      </c>
    </row>
    <row r="824" spans="1:7" x14ac:dyDescent="0.25">
      <c r="A824" s="115">
        <f t="shared" si="12"/>
        <v>82.799999999998988</v>
      </c>
      <c r="B824" s="121">
        <v>14.7</v>
      </c>
      <c r="C824" s="108">
        <v>21.8</v>
      </c>
      <c r="D824" s="122">
        <v>31.4</v>
      </c>
      <c r="E824" s="121">
        <v>19.5</v>
      </c>
      <c r="F824" s="108">
        <v>29.3</v>
      </c>
      <c r="G824" s="122">
        <v>42.4</v>
      </c>
    </row>
    <row r="825" spans="1:7" x14ac:dyDescent="0.25">
      <c r="A825" s="115">
        <f t="shared" si="12"/>
        <v>82.899999999998983</v>
      </c>
      <c r="B825" s="121">
        <v>14.7</v>
      </c>
      <c r="C825" s="108">
        <v>21.7</v>
      </c>
      <c r="D825" s="122">
        <v>31.4</v>
      </c>
      <c r="E825" s="121">
        <v>19.5</v>
      </c>
      <c r="F825" s="108">
        <v>29.2</v>
      </c>
      <c r="G825" s="122">
        <v>42.4</v>
      </c>
    </row>
    <row r="826" spans="1:7" x14ac:dyDescent="0.25">
      <c r="A826" s="115">
        <f t="shared" si="12"/>
        <v>82.999999999998977</v>
      </c>
      <c r="B826" s="121">
        <v>14.6</v>
      </c>
      <c r="C826" s="108">
        <v>21.7</v>
      </c>
      <c r="D826" s="122">
        <v>31.4</v>
      </c>
      <c r="E826" s="121">
        <v>19.399999999999999</v>
      </c>
      <c r="F826" s="108">
        <v>29.1</v>
      </c>
      <c r="G826" s="122">
        <v>42.3</v>
      </c>
    </row>
    <row r="827" spans="1:7" x14ac:dyDescent="0.25">
      <c r="A827" s="115">
        <f t="shared" si="12"/>
        <v>83.099999999998971</v>
      </c>
      <c r="B827" s="121">
        <v>14.5</v>
      </c>
      <c r="C827" s="108">
        <v>21.6</v>
      </c>
      <c r="D827" s="122">
        <v>31.3</v>
      </c>
      <c r="E827" s="121">
        <v>19.3</v>
      </c>
      <c r="F827" s="108">
        <v>29.1</v>
      </c>
      <c r="G827" s="122">
        <v>42.3</v>
      </c>
    </row>
    <row r="828" spans="1:7" x14ac:dyDescent="0.25">
      <c r="A828" s="115">
        <f t="shared" si="12"/>
        <v>83.199999999998965</v>
      </c>
      <c r="B828" s="121">
        <v>14.5</v>
      </c>
      <c r="C828" s="108">
        <v>21.6</v>
      </c>
      <c r="D828" s="122">
        <v>31.3</v>
      </c>
      <c r="E828" s="121">
        <v>19.2</v>
      </c>
      <c r="F828" s="108">
        <v>29</v>
      </c>
      <c r="G828" s="122">
        <v>42.3</v>
      </c>
    </row>
    <row r="829" spans="1:7" x14ac:dyDescent="0.25">
      <c r="A829" s="115">
        <f t="shared" si="12"/>
        <v>83.29999999999896</v>
      </c>
      <c r="B829" s="121">
        <v>14.4</v>
      </c>
      <c r="C829" s="108">
        <v>21.5</v>
      </c>
      <c r="D829" s="122">
        <v>31.3</v>
      </c>
      <c r="E829" s="121">
        <v>19.100000000000001</v>
      </c>
      <c r="F829" s="108">
        <v>28.9</v>
      </c>
      <c r="G829" s="122">
        <v>42.3</v>
      </c>
    </row>
    <row r="830" spans="1:7" x14ac:dyDescent="0.25">
      <c r="A830" s="115">
        <f t="shared" si="12"/>
        <v>83.399999999998954</v>
      </c>
      <c r="B830" s="121">
        <v>14.4</v>
      </c>
      <c r="C830" s="108">
        <v>21.5</v>
      </c>
      <c r="D830" s="122">
        <v>31.3</v>
      </c>
      <c r="E830" s="121">
        <v>19</v>
      </c>
      <c r="F830" s="108">
        <v>28.9</v>
      </c>
      <c r="G830" s="122">
        <v>42.2</v>
      </c>
    </row>
    <row r="831" spans="1:7" x14ac:dyDescent="0.25">
      <c r="A831" s="115">
        <f t="shared" si="12"/>
        <v>83.499999999998948</v>
      </c>
      <c r="B831" s="121">
        <v>14.3</v>
      </c>
      <c r="C831" s="108">
        <v>21.5</v>
      </c>
      <c r="D831" s="122">
        <v>31.3</v>
      </c>
      <c r="E831" s="121">
        <v>18.899999999999999</v>
      </c>
      <c r="F831" s="108">
        <v>28.8</v>
      </c>
      <c r="G831" s="122">
        <v>42.2</v>
      </c>
    </row>
    <row r="832" spans="1:7" x14ac:dyDescent="0.25">
      <c r="A832" s="115">
        <f t="shared" si="12"/>
        <v>83.599999999998943</v>
      </c>
      <c r="B832" s="121">
        <v>14.2</v>
      </c>
      <c r="C832" s="108">
        <v>21.4</v>
      </c>
      <c r="D832" s="122">
        <v>31.2</v>
      </c>
      <c r="E832" s="121">
        <v>18.8</v>
      </c>
      <c r="F832" s="108">
        <v>28.8</v>
      </c>
      <c r="G832" s="122">
        <v>42.2</v>
      </c>
    </row>
    <row r="833" spans="1:7" x14ac:dyDescent="0.25">
      <c r="A833" s="115">
        <f t="shared" si="12"/>
        <v>83.699999999998937</v>
      </c>
      <c r="B833" s="121">
        <v>14.2</v>
      </c>
      <c r="C833" s="108">
        <v>21.4</v>
      </c>
      <c r="D833" s="122">
        <v>31.2</v>
      </c>
      <c r="E833" s="121">
        <v>18.8</v>
      </c>
      <c r="F833" s="108">
        <v>28.7</v>
      </c>
      <c r="G833" s="122">
        <v>42.2</v>
      </c>
    </row>
    <row r="834" spans="1:7" x14ac:dyDescent="0.25">
      <c r="A834" s="115">
        <f t="shared" si="12"/>
        <v>83.799999999998931</v>
      </c>
      <c r="B834" s="121">
        <v>14.1</v>
      </c>
      <c r="C834" s="108">
        <v>21.3</v>
      </c>
      <c r="D834" s="122">
        <v>31.2</v>
      </c>
      <c r="E834" s="121">
        <v>18.7</v>
      </c>
      <c r="F834" s="108">
        <v>28.7</v>
      </c>
      <c r="G834" s="122">
        <v>42.1</v>
      </c>
    </row>
    <row r="835" spans="1:7" x14ac:dyDescent="0.25">
      <c r="A835" s="115">
        <f t="shared" si="12"/>
        <v>83.899999999998926</v>
      </c>
      <c r="B835" s="121">
        <v>14.1</v>
      </c>
      <c r="C835" s="108">
        <v>21.3</v>
      </c>
      <c r="D835" s="122">
        <v>31.2</v>
      </c>
      <c r="E835" s="121">
        <v>18.600000000000001</v>
      </c>
      <c r="F835" s="108">
        <v>28.6</v>
      </c>
      <c r="G835" s="122">
        <v>42.1</v>
      </c>
    </row>
    <row r="836" spans="1:7" x14ac:dyDescent="0.25">
      <c r="A836" s="115">
        <f t="shared" si="12"/>
        <v>83.99999999999892</v>
      </c>
      <c r="B836" s="121">
        <v>14</v>
      </c>
      <c r="C836" s="108">
        <v>21.3</v>
      </c>
      <c r="D836" s="122">
        <v>31.2</v>
      </c>
      <c r="E836" s="121">
        <v>18.5</v>
      </c>
      <c r="F836" s="108">
        <v>28.6</v>
      </c>
      <c r="G836" s="122">
        <v>42.1</v>
      </c>
    </row>
    <row r="837" spans="1:7" x14ac:dyDescent="0.25">
      <c r="A837" s="115">
        <f t="shared" si="12"/>
        <v>84.099999999998914</v>
      </c>
      <c r="B837" s="121">
        <v>13.9</v>
      </c>
      <c r="C837" s="108">
        <v>21.2</v>
      </c>
      <c r="D837" s="122">
        <v>31.2</v>
      </c>
      <c r="E837" s="121">
        <v>18.5</v>
      </c>
      <c r="F837" s="108">
        <v>28.5</v>
      </c>
      <c r="G837" s="122">
        <v>42.1</v>
      </c>
    </row>
    <row r="838" spans="1:7" x14ac:dyDescent="0.25">
      <c r="A838" s="115">
        <f t="shared" si="12"/>
        <v>84.199999999998909</v>
      </c>
      <c r="B838" s="121">
        <v>13.9</v>
      </c>
      <c r="C838" s="108">
        <v>21.2</v>
      </c>
      <c r="D838" s="122">
        <v>31.2</v>
      </c>
      <c r="E838" s="121">
        <v>18.399999999999999</v>
      </c>
      <c r="F838" s="108">
        <v>28.5</v>
      </c>
      <c r="G838" s="122">
        <v>42.1</v>
      </c>
    </row>
    <row r="839" spans="1:7" x14ac:dyDescent="0.25">
      <c r="A839" s="115">
        <f t="shared" si="12"/>
        <v>84.299999999998903</v>
      </c>
      <c r="B839" s="121">
        <v>13.8</v>
      </c>
      <c r="C839" s="108">
        <v>21.2</v>
      </c>
      <c r="D839" s="122">
        <v>31.1</v>
      </c>
      <c r="E839" s="121">
        <v>18.3</v>
      </c>
      <c r="F839" s="108">
        <v>28.4</v>
      </c>
      <c r="G839" s="122">
        <v>42</v>
      </c>
    </row>
    <row r="840" spans="1:7" x14ac:dyDescent="0.25">
      <c r="A840" s="115">
        <f t="shared" si="12"/>
        <v>84.399999999998897</v>
      </c>
      <c r="B840" s="121">
        <v>13.8</v>
      </c>
      <c r="C840" s="108">
        <v>21.1</v>
      </c>
      <c r="D840" s="122">
        <v>31.1</v>
      </c>
      <c r="E840" s="121">
        <v>18.2</v>
      </c>
      <c r="F840" s="108">
        <v>28.4</v>
      </c>
      <c r="G840" s="122">
        <v>42</v>
      </c>
    </row>
    <row r="841" spans="1:7" x14ac:dyDescent="0.25">
      <c r="A841" s="115">
        <f t="shared" ref="A841:A904" si="13">A840+0.1</f>
        <v>84.499999999998892</v>
      </c>
      <c r="B841" s="121">
        <v>13.7</v>
      </c>
      <c r="C841" s="108">
        <v>21.1</v>
      </c>
      <c r="D841" s="122">
        <v>31.1</v>
      </c>
      <c r="E841" s="121">
        <v>18.2</v>
      </c>
      <c r="F841" s="108">
        <v>28.3</v>
      </c>
      <c r="G841" s="122">
        <v>42</v>
      </c>
    </row>
    <row r="842" spans="1:7" x14ac:dyDescent="0.25">
      <c r="A842" s="115">
        <f t="shared" si="13"/>
        <v>84.599999999998886</v>
      </c>
      <c r="B842" s="121">
        <v>13.7</v>
      </c>
      <c r="C842" s="108">
        <v>21.1</v>
      </c>
      <c r="D842" s="122">
        <v>31.1</v>
      </c>
      <c r="E842" s="121">
        <v>18.100000000000001</v>
      </c>
      <c r="F842" s="108">
        <v>28.3</v>
      </c>
      <c r="G842" s="122">
        <v>42</v>
      </c>
    </row>
    <row r="843" spans="1:7" x14ac:dyDescent="0.25">
      <c r="A843" s="115">
        <f t="shared" si="13"/>
        <v>84.69999999999888</v>
      </c>
      <c r="B843" s="121">
        <v>13.6</v>
      </c>
      <c r="C843" s="108">
        <v>21</v>
      </c>
      <c r="D843" s="122">
        <v>31.1</v>
      </c>
      <c r="E843" s="121">
        <v>18</v>
      </c>
      <c r="F843" s="108">
        <v>28.2</v>
      </c>
      <c r="G843" s="122">
        <v>42</v>
      </c>
    </row>
    <row r="844" spans="1:7" x14ac:dyDescent="0.25">
      <c r="A844" s="115">
        <f t="shared" si="13"/>
        <v>84.799999999998875</v>
      </c>
      <c r="B844" s="121">
        <v>13.6</v>
      </c>
      <c r="C844" s="108">
        <v>21</v>
      </c>
      <c r="D844" s="122">
        <v>31.1</v>
      </c>
      <c r="E844" s="121">
        <v>17.899999999999999</v>
      </c>
      <c r="F844" s="108">
        <v>28.2</v>
      </c>
      <c r="G844" s="122">
        <v>42</v>
      </c>
    </row>
    <row r="845" spans="1:7" x14ac:dyDescent="0.25">
      <c r="A845" s="115">
        <f t="shared" si="13"/>
        <v>84.899999999998869</v>
      </c>
      <c r="B845" s="121">
        <v>13.5</v>
      </c>
      <c r="C845" s="108">
        <v>21</v>
      </c>
      <c r="D845" s="122">
        <v>31.1</v>
      </c>
      <c r="E845" s="121">
        <v>17.899999999999999</v>
      </c>
      <c r="F845" s="108">
        <v>28.2</v>
      </c>
      <c r="G845" s="122">
        <v>42</v>
      </c>
    </row>
    <row r="846" spans="1:7" x14ac:dyDescent="0.25">
      <c r="A846" s="115">
        <f t="shared" si="13"/>
        <v>84.999999999998863</v>
      </c>
      <c r="B846" s="121">
        <v>13.5</v>
      </c>
      <c r="C846" s="108">
        <v>20.9</v>
      </c>
      <c r="D846" s="122">
        <v>31.1</v>
      </c>
      <c r="E846" s="121">
        <v>17.8</v>
      </c>
      <c r="F846" s="108">
        <v>28.1</v>
      </c>
      <c r="G846" s="122">
        <v>42</v>
      </c>
    </row>
    <row r="847" spans="1:7" x14ac:dyDescent="0.25">
      <c r="A847" s="115">
        <f t="shared" si="13"/>
        <v>85.099999999998857</v>
      </c>
      <c r="B847" s="121">
        <v>13.4</v>
      </c>
      <c r="C847" s="108">
        <v>20.9</v>
      </c>
      <c r="D847" s="122">
        <v>31.1</v>
      </c>
      <c r="E847" s="121">
        <v>17.7</v>
      </c>
      <c r="F847" s="108">
        <v>28.1</v>
      </c>
      <c r="G847" s="122">
        <v>42</v>
      </c>
    </row>
    <row r="848" spans="1:7" x14ac:dyDescent="0.25">
      <c r="A848" s="115">
        <f t="shared" si="13"/>
        <v>85.199999999998852</v>
      </c>
      <c r="B848" s="121">
        <v>13.4</v>
      </c>
      <c r="C848" s="108">
        <v>20.9</v>
      </c>
      <c r="D848" s="122">
        <v>31.1</v>
      </c>
      <c r="E848" s="121">
        <v>17.7</v>
      </c>
      <c r="F848" s="108">
        <v>28</v>
      </c>
      <c r="G848" s="122">
        <v>42</v>
      </c>
    </row>
    <row r="849" spans="1:7" x14ac:dyDescent="0.25">
      <c r="A849" s="115">
        <f t="shared" si="13"/>
        <v>85.299999999998846</v>
      </c>
      <c r="B849" s="121">
        <v>13.3</v>
      </c>
      <c r="C849" s="108">
        <v>20.8</v>
      </c>
      <c r="D849" s="122">
        <v>31.1</v>
      </c>
      <c r="E849" s="121">
        <v>17.600000000000001</v>
      </c>
      <c r="F849" s="108">
        <v>28</v>
      </c>
      <c r="G849" s="122">
        <v>42</v>
      </c>
    </row>
    <row r="850" spans="1:7" x14ac:dyDescent="0.25">
      <c r="A850" s="115">
        <f t="shared" si="13"/>
        <v>85.39999999999884</v>
      </c>
      <c r="B850" s="121">
        <v>13.3</v>
      </c>
      <c r="C850" s="108">
        <v>20.8</v>
      </c>
      <c r="D850" s="122">
        <v>31.1</v>
      </c>
      <c r="E850" s="121">
        <v>17.5</v>
      </c>
      <c r="F850" s="108">
        <v>28</v>
      </c>
      <c r="G850" s="122">
        <v>41.9</v>
      </c>
    </row>
    <row r="851" spans="1:7" x14ac:dyDescent="0.25">
      <c r="A851" s="115">
        <f t="shared" si="13"/>
        <v>85.499999999998835</v>
      </c>
      <c r="B851" s="121">
        <v>13.2</v>
      </c>
      <c r="C851" s="108">
        <v>20.8</v>
      </c>
      <c r="D851" s="122">
        <v>31.1</v>
      </c>
      <c r="E851" s="121">
        <v>17.5</v>
      </c>
      <c r="F851" s="108">
        <v>27.9</v>
      </c>
      <c r="G851" s="122">
        <v>41.9</v>
      </c>
    </row>
    <row r="852" spans="1:7" x14ac:dyDescent="0.25">
      <c r="A852" s="115">
        <f t="shared" si="13"/>
        <v>85.599999999998829</v>
      </c>
      <c r="B852" s="121">
        <v>13.2</v>
      </c>
      <c r="C852" s="108">
        <v>20.8</v>
      </c>
      <c r="D852" s="122">
        <v>31.1</v>
      </c>
      <c r="E852" s="121">
        <v>17.399999999999999</v>
      </c>
      <c r="F852" s="108">
        <v>27.9</v>
      </c>
      <c r="G852" s="122">
        <v>41.9</v>
      </c>
    </row>
    <row r="853" spans="1:7" x14ac:dyDescent="0.25">
      <c r="A853" s="115">
        <f t="shared" si="13"/>
        <v>85.699999999998823</v>
      </c>
      <c r="B853" s="121">
        <v>13.2</v>
      </c>
      <c r="C853" s="108">
        <v>20.7</v>
      </c>
      <c r="D853" s="122">
        <v>31.1</v>
      </c>
      <c r="E853" s="121">
        <v>17.399999999999999</v>
      </c>
      <c r="F853" s="108">
        <v>27.9</v>
      </c>
      <c r="G853" s="122">
        <v>41.9</v>
      </c>
    </row>
    <row r="854" spans="1:7" x14ac:dyDescent="0.25">
      <c r="A854" s="115">
        <f t="shared" si="13"/>
        <v>85.799999999998818</v>
      </c>
      <c r="B854" s="121">
        <v>13.1</v>
      </c>
      <c r="C854" s="108">
        <v>20.7</v>
      </c>
      <c r="D854" s="122">
        <v>31.1</v>
      </c>
      <c r="E854" s="121">
        <v>17.3</v>
      </c>
      <c r="F854" s="108">
        <v>27.8</v>
      </c>
      <c r="G854" s="122">
        <v>41.9</v>
      </c>
    </row>
    <row r="855" spans="1:7" x14ac:dyDescent="0.25">
      <c r="A855" s="115">
        <f t="shared" si="13"/>
        <v>85.899999999998812</v>
      </c>
      <c r="B855" s="121">
        <v>13.1</v>
      </c>
      <c r="C855" s="108">
        <v>20.7</v>
      </c>
      <c r="D855" s="122">
        <v>31.1</v>
      </c>
      <c r="E855" s="121">
        <v>17.2</v>
      </c>
      <c r="F855" s="108">
        <v>27.8</v>
      </c>
      <c r="G855" s="122">
        <v>41.9</v>
      </c>
    </row>
    <row r="856" spans="1:7" x14ac:dyDescent="0.25">
      <c r="A856" s="115">
        <f t="shared" si="13"/>
        <v>85.999999999998806</v>
      </c>
      <c r="B856" s="121">
        <v>13</v>
      </c>
      <c r="C856" s="108">
        <v>20.7</v>
      </c>
      <c r="D856" s="122">
        <v>31.1</v>
      </c>
      <c r="E856" s="121">
        <v>17.2</v>
      </c>
      <c r="F856" s="108">
        <v>27.8</v>
      </c>
      <c r="G856" s="122">
        <v>41.9</v>
      </c>
    </row>
    <row r="857" spans="1:7" x14ac:dyDescent="0.25">
      <c r="A857" s="115">
        <f t="shared" si="13"/>
        <v>86.099999999998801</v>
      </c>
      <c r="B857" s="121">
        <v>13</v>
      </c>
      <c r="C857" s="108">
        <v>20.7</v>
      </c>
      <c r="D857" s="122">
        <v>31.1</v>
      </c>
      <c r="E857" s="121">
        <v>17.100000000000001</v>
      </c>
      <c r="F857" s="108">
        <v>27.7</v>
      </c>
      <c r="G857" s="122">
        <v>41.9</v>
      </c>
    </row>
    <row r="858" spans="1:7" x14ac:dyDescent="0.25">
      <c r="A858" s="115">
        <f t="shared" si="13"/>
        <v>86.199999999998795</v>
      </c>
      <c r="B858" s="121">
        <v>12.9</v>
      </c>
      <c r="C858" s="108">
        <v>20.6</v>
      </c>
      <c r="D858" s="122">
        <v>31.1</v>
      </c>
      <c r="E858" s="121">
        <v>17.100000000000001</v>
      </c>
      <c r="F858" s="108">
        <v>27.7</v>
      </c>
      <c r="G858" s="122">
        <v>41.9</v>
      </c>
    </row>
    <row r="859" spans="1:7" x14ac:dyDescent="0.25">
      <c r="A859" s="115">
        <f t="shared" si="13"/>
        <v>86.299999999998789</v>
      </c>
      <c r="B859" s="121">
        <v>12.9</v>
      </c>
      <c r="C859" s="108">
        <v>20.6</v>
      </c>
      <c r="D859" s="122">
        <v>31.1</v>
      </c>
      <c r="E859" s="121">
        <v>17</v>
      </c>
      <c r="F859" s="108">
        <v>27.7</v>
      </c>
      <c r="G859" s="122">
        <v>41.9</v>
      </c>
    </row>
    <row r="860" spans="1:7" x14ac:dyDescent="0.25">
      <c r="A860" s="115">
        <f t="shared" si="13"/>
        <v>86.399999999998784</v>
      </c>
      <c r="B860" s="121">
        <v>12.9</v>
      </c>
      <c r="C860" s="108">
        <v>20.6</v>
      </c>
      <c r="D860" s="122">
        <v>31.1</v>
      </c>
      <c r="E860" s="121">
        <v>17</v>
      </c>
      <c r="F860" s="108">
        <v>27.6</v>
      </c>
      <c r="G860" s="122">
        <v>42</v>
      </c>
    </row>
    <row r="861" spans="1:7" x14ac:dyDescent="0.25">
      <c r="A861" s="115">
        <f t="shared" si="13"/>
        <v>86.499999999998778</v>
      </c>
      <c r="B861" s="121">
        <v>12.8</v>
      </c>
      <c r="C861" s="108">
        <v>20.6</v>
      </c>
      <c r="D861" s="122">
        <v>31.1</v>
      </c>
      <c r="E861" s="121">
        <v>16.899999999999999</v>
      </c>
      <c r="F861" s="108">
        <v>27.6</v>
      </c>
      <c r="G861" s="122">
        <v>42</v>
      </c>
    </row>
    <row r="862" spans="1:7" x14ac:dyDescent="0.25">
      <c r="A862" s="115">
        <f t="shared" si="13"/>
        <v>86.599999999998772</v>
      </c>
      <c r="B862" s="121">
        <v>12.8</v>
      </c>
      <c r="C862" s="108">
        <v>20.6</v>
      </c>
      <c r="D862" s="122">
        <v>31.1</v>
      </c>
      <c r="E862" s="121">
        <v>16.8</v>
      </c>
      <c r="F862" s="108">
        <v>27.6</v>
      </c>
      <c r="G862" s="122">
        <v>42</v>
      </c>
    </row>
    <row r="863" spans="1:7" x14ac:dyDescent="0.25">
      <c r="A863" s="115">
        <f t="shared" si="13"/>
        <v>86.699999999998766</v>
      </c>
      <c r="B863" s="121">
        <v>12.8</v>
      </c>
      <c r="C863" s="108">
        <v>20.5</v>
      </c>
      <c r="D863" s="122">
        <v>31.1</v>
      </c>
      <c r="E863" s="121">
        <v>16.8</v>
      </c>
      <c r="F863" s="108">
        <v>27.6</v>
      </c>
      <c r="G863" s="122">
        <v>42</v>
      </c>
    </row>
    <row r="864" spans="1:7" x14ac:dyDescent="0.25">
      <c r="A864" s="115">
        <f t="shared" si="13"/>
        <v>86.799999999998761</v>
      </c>
      <c r="B864" s="121">
        <v>12.7</v>
      </c>
      <c r="C864" s="108">
        <v>20.5</v>
      </c>
      <c r="D864" s="122">
        <v>31.1</v>
      </c>
      <c r="E864" s="121">
        <v>16.7</v>
      </c>
      <c r="F864" s="108">
        <v>27.5</v>
      </c>
      <c r="G864" s="122">
        <v>42</v>
      </c>
    </row>
    <row r="865" spans="1:7" x14ac:dyDescent="0.25">
      <c r="A865" s="115">
        <f t="shared" si="13"/>
        <v>86.899999999998755</v>
      </c>
      <c r="B865" s="121">
        <v>12.7</v>
      </c>
      <c r="C865" s="108">
        <v>20.5</v>
      </c>
      <c r="D865" s="122">
        <v>31.1</v>
      </c>
      <c r="E865" s="121">
        <v>16.7</v>
      </c>
      <c r="F865" s="108">
        <v>27.5</v>
      </c>
      <c r="G865" s="122">
        <v>42</v>
      </c>
    </row>
    <row r="866" spans="1:7" x14ac:dyDescent="0.25">
      <c r="A866" s="115">
        <f t="shared" si="13"/>
        <v>86.999999999998749</v>
      </c>
      <c r="B866" s="121">
        <v>12.6</v>
      </c>
      <c r="C866" s="108">
        <v>20.5</v>
      </c>
      <c r="D866" s="122">
        <v>31.1</v>
      </c>
      <c r="E866" s="121">
        <v>16.600000000000001</v>
      </c>
      <c r="F866" s="108">
        <v>27.5</v>
      </c>
      <c r="G866" s="122">
        <v>42</v>
      </c>
    </row>
    <row r="867" spans="1:7" x14ac:dyDescent="0.25">
      <c r="A867" s="115">
        <f t="shared" si="13"/>
        <v>87.099999999998744</v>
      </c>
      <c r="B867" s="121">
        <v>12.6</v>
      </c>
      <c r="C867" s="108">
        <v>20.5</v>
      </c>
      <c r="D867" s="122">
        <v>31.1</v>
      </c>
      <c r="E867" s="121">
        <v>16.600000000000001</v>
      </c>
      <c r="F867" s="108">
        <v>27.5</v>
      </c>
      <c r="G867" s="122">
        <v>42</v>
      </c>
    </row>
    <row r="868" spans="1:7" x14ac:dyDescent="0.25">
      <c r="A868" s="115">
        <f t="shared" si="13"/>
        <v>87.199999999998738</v>
      </c>
      <c r="B868" s="121">
        <v>12.6</v>
      </c>
      <c r="C868" s="108">
        <v>20.399999999999999</v>
      </c>
      <c r="D868" s="122">
        <v>31.1</v>
      </c>
      <c r="E868" s="121">
        <v>16.5</v>
      </c>
      <c r="F868" s="108">
        <v>27.4</v>
      </c>
      <c r="G868" s="122">
        <v>42</v>
      </c>
    </row>
    <row r="869" spans="1:7" x14ac:dyDescent="0.25">
      <c r="A869" s="115">
        <f t="shared" si="13"/>
        <v>87.299999999998732</v>
      </c>
      <c r="B869" s="121">
        <v>12.5</v>
      </c>
      <c r="C869" s="108">
        <v>20.399999999999999</v>
      </c>
      <c r="D869" s="122">
        <v>31.1</v>
      </c>
      <c r="E869" s="121">
        <v>16.5</v>
      </c>
      <c r="F869" s="108">
        <v>27.4</v>
      </c>
      <c r="G869" s="122">
        <v>42</v>
      </c>
    </row>
    <row r="870" spans="1:7" x14ac:dyDescent="0.25">
      <c r="A870" s="115">
        <f t="shared" si="13"/>
        <v>87.399999999998727</v>
      </c>
      <c r="B870" s="121">
        <v>12.5</v>
      </c>
      <c r="C870" s="108">
        <v>20.399999999999999</v>
      </c>
      <c r="D870" s="122">
        <v>31.1</v>
      </c>
      <c r="E870" s="121">
        <v>16.399999999999999</v>
      </c>
      <c r="F870" s="108">
        <v>27.4</v>
      </c>
      <c r="G870" s="122">
        <v>42</v>
      </c>
    </row>
    <row r="871" spans="1:7" x14ac:dyDescent="0.25">
      <c r="A871" s="115">
        <f t="shared" si="13"/>
        <v>87.499999999998721</v>
      </c>
      <c r="B871" s="121">
        <v>12.5</v>
      </c>
      <c r="C871" s="108">
        <v>20.399999999999999</v>
      </c>
      <c r="D871" s="122">
        <v>31.2</v>
      </c>
      <c r="E871" s="121">
        <v>16.399999999999999</v>
      </c>
      <c r="F871" s="108">
        <v>27.4</v>
      </c>
      <c r="G871" s="122">
        <v>42.1</v>
      </c>
    </row>
    <row r="872" spans="1:7" x14ac:dyDescent="0.25">
      <c r="A872" s="115">
        <f t="shared" si="13"/>
        <v>87.599999999998715</v>
      </c>
      <c r="B872" s="121">
        <v>12.4</v>
      </c>
      <c r="C872" s="108">
        <v>20.399999999999999</v>
      </c>
      <c r="D872" s="122">
        <v>31.2</v>
      </c>
      <c r="E872" s="121">
        <v>16.399999999999999</v>
      </c>
      <c r="F872" s="108">
        <v>27.4</v>
      </c>
      <c r="G872" s="122">
        <v>42.1</v>
      </c>
    </row>
    <row r="873" spans="1:7" x14ac:dyDescent="0.25">
      <c r="A873" s="115">
        <f t="shared" si="13"/>
        <v>87.69999999999871</v>
      </c>
      <c r="B873" s="121">
        <v>12.4</v>
      </c>
      <c r="C873" s="108">
        <v>20.399999999999999</v>
      </c>
      <c r="D873" s="122">
        <v>31.2</v>
      </c>
      <c r="E873" s="121">
        <v>16.3</v>
      </c>
      <c r="F873" s="108">
        <v>27.4</v>
      </c>
      <c r="G873" s="122">
        <v>42.1</v>
      </c>
    </row>
    <row r="874" spans="1:7" x14ac:dyDescent="0.25">
      <c r="A874" s="115">
        <f t="shared" si="13"/>
        <v>87.799999999998704</v>
      </c>
      <c r="B874" s="121">
        <v>12.4</v>
      </c>
      <c r="C874" s="108">
        <v>20.399999999999999</v>
      </c>
      <c r="D874" s="122">
        <v>31.2</v>
      </c>
      <c r="E874" s="121">
        <v>16.3</v>
      </c>
      <c r="F874" s="108">
        <v>27.3</v>
      </c>
      <c r="G874" s="122">
        <v>42.1</v>
      </c>
    </row>
    <row r="875" spans="1:7" x14ac:dyDescent="0.25">
      <c r="A875" s="115">
        <f t="shared" si="13"/>
        <v>87.899999999998698</v>
      </c>
      <c r="B875" s="121">
        <v>12.3</v>
      </c>
      <c r="C875" s="108">
        <v>20.399999999999999</v>
      </c>
      <c r="D875" s="122">
        <v>31.2</v>
      </c>
      <c r="E875" s="121">
        <v>16.2</v>
      </c>
      <c r="F875" s="108">
        <v>27.3</v>
      </c>
      <c r="G875" s="122">
        <v>42.1</v>
      </c>
    </row>
    <row r="876" spans="1:7" x14ac:dyDescent="0.25">
      <c r="A876" s="115">
        <f t="shared" si="13"/>
        <v>87.999999999998693</v>
      </c>
      <c r="B876" s="121">
        <v>12.3</v>
      </c>
      <c r="C876" s="108">
        <v>20.3</v>
      </c>
      <c r="D876" s="122">
        <v>31.2</v>
      </c>
      <c r="E876" s="121">
        <v>16.2</v>
      </c>
      <c r="F876" s="108">
        <v>27.3</v>
      </c>
      <c r="G876" s="122">
        <v>42.1</v>
      </c>
    </row>
    <row r="877" spans="1:7" x14ac:dyDescent="0.25">
      <c r="A877" s="115">
        <f t="shared" si="13"/>
        <v>88.099999999998687</v>
      </c>
      <c r="B877" s="121">
        <v>12.3</v>
      </c>
      <c r="C877" s="108">
        <v>20.3</v>
      </c>
      <c r="D877" s="122">
        <v>31.2</v>
      </c>
      <c r="E877" s="121">
        <v>16.100000000000001</v>
      </c>
      <c r="F877" s="108">
        <v>27.3</v>
      </c>
      <c r="G877" s="122">
        <v>42.2</v>
      </c>
    </row>
    <row r="878" spans="1:7" x14ac:dyDescent="0.25">
      <c r="A878" s="115">
        <f t="shared" si="13"/>
        <v>88.199999999998681</v>
      </c>
      <c r="B878" s="121">
        <v>12.2</v>
      </c>
      <c r="C878" s="108">
        <v>20.3</v>
      </c>
      <c r="D878" s="122">
        <v>31.2</v>
      </c>
      <c r="E878" s="121">
        <v>16.100000000000001</v>
      </c>
      <c r="F878" s="108">
        <v>27.3</v>
      </c>
      <c r="G878" s="122">
        <v>42.2</v>
      </c>
    </row>
    <row r="879" spans="1:7" x14ac:dyDescent="0.25">
      <c r="A879" s="115">
        <f t="shared" si="13"/>
        <v>88.299999999998676</v>
      </c>
      <c r="B879" s="121">
        <v>12.2</v>
      </c>
      <c r="C879" s="108">
        <v>20.3</v>
      </c>
      <c r="D879" s="122">
        <v>31.2</v>
      </c>
      <c r="E879" s="121">
        <v>16</v>
      </c>
      <c r="F879" s="108">
        <v>27.3</v>
      </c>
      <c r="G879" s="122">
        <v>42.2</v>
      </c>
    </row>
    <row r="880" spans="1:7" x14ac:dyDescent="0.25">
      <c r="A880" s="115">
        <f t="shared" si="13"/>
        <v>88.39999999999867</v>
      </c>
      <c r="B880" s="121">
        <v>12.2</v>
      </c>
      <c r="C880" s="108">
        <v>20.3</v>
      </c>
      <c r="D880" s="122">
        <v>31.3</v>
      </c>
      <c r="E880" s="121">
        <v>16</v>
      </c>
      <c r="F880" s="108">
        <v>27.2</v>
      </c>
      <c r="G880" s="122">
        <v>42.2</v>
      </c>
    </row>
    <row r="881" spans="1:7" x14ac:dyDescent="0.25">
      <c r="A881" s="115">
        <f t="shared" si="13"/>
        <v>88.499999999998664</v>
      </c>
      <c r="B881" s="121">
        <v>12.2</v>
      </c>
      <c r="C881" s="108">
        <v>20.3</v>
      </c>
      <c r="D881" s="122">
        <v>31.3</v>
      </c>
      <c r="E881" s="121">
        <v>16</v>
      </c>
      <c r="F881" s="108">
        <v>27.2</v>
      </c>
      <c r="G881" s="122">
        <v>42.2</v>
      </c>
    </row>
    <row r="882" spans="1:7" x14ac:dyDescent="0.25">
      <c r="A882" s="115">
        <f t="shared" si="13"/>
        <v>88.599999999998658</v>
      </c>
      <c r="B882" s="121">
        <v>12.1</v>
      </c>
      <c r="C882" s="108">
        <v>20.3</v>
      </c>
      <c r="D882" s="122">
        <v>31.3</v>
      </c>
      <c r="E882" s="121">
        <v>15.9</v>
      </c>
      <c r="F882" s="108">
        <v>27.2</v>
      </c>
      <c r="G882" s="122">
        <v>42.2</v>
      </c>
    </row>
    <row r="883" spans="1:7" x14ac:dyDescent="0.25">
      <c r="A883" s="115">
        <f t="shared" si="13"/>
        <v>88.699999999998653</v>
      </c>
      <c r="B883" s="121">
        <v>12.1</v>
      </c>
      <c r="C883" s="108">
        <v>20.3</v>
      </c>
      <c r="D883" s="122">
        <v>31.3</v>
      </c>
      <c r="E883" s="121">
        <v>15.9</v>
      </c>
      <c r="F883" s="108">
        <v>27.2</v>
      </c>
      <c r="G883" s="122">
        <v>42.3</v>
      </c>
    </row>
    <row r="884" spans="1:7" x14ac:dyDescent="0.25">
      <c r="A884" s="115">
        <f t="shared" si="13"/>
        <v>88.799999999998647</v>
      </c>
      <c r="B884" s="121">
        <v>12.1</v>
      </c>
      <c r="C884" s="108">
        <v>20.3</v>
      </c>
      <c r="D884" s="122">
        <v>31.3</v>
      </c>
      <c r="E884" s="121">
        <v>15.9</v>
      </c>
      <c r="F884" s="108">
        <v>27.2</v>
      </c>
      <c r="G884" s="122">
        <v>42.3</v>
      </c>
    </row>
    <row r="885" spans="1:7" x14ac:dyDescent="0.25">
      <c r="A885" s="115">
        <f t="shared" si="13"/>
        <v>88.899999999998641</v>
      </c>
      <c r="B885" s="121">
        <v>12</v>
      </c>
      <c r="C885" s="108">
        <v>20.3</v>
      </c>
      <c r="D885" s="122">
        <v>31.3</v>
      </c>
      <c r="E885" s="121">
        <v>15.8</v>
      </c>
      <c r="F885" s="108">
        <v>27.2</v>
      </c>
      <c r="G885" s="122">
        <v>42.3</v>
      </c>
    </row>
    <row r="886" spans="1:7" x14ac:dyDescent="0.25">
      <c r="A886" s="115">
        <f t="shared" si="13"/>
        <v>88.999999999998636</v>
      </c>
      <c r="B886" s="121">
        <v>12</v>
      </c>
      <c r="C886" s="108">
        <v>20.2</v>
      </c>
      <c r="D886" s="122">
        <v>31.4</v>
      </c>
      <c r="E886" s="121">
        <v>15.8</v>
      </c>
      <c r="F886" s="108">
        <v>27.2</v>
      </c>
      <c r="G886" s="122">
        <v>42.3</v>
      </c>
    </row>
    <row r="887" spans="1:7" x14ac:dyDescent="0.25">
      <c r="A887" s="115">
        <f t="shared" si="13"/>
        <v>89.09999999999863</v>
      </c>
      <c r="B887" s="121">
        <v>12</v>
      </c>
      <c r="C887" s="108">
        <v>20.2</v>
      </c>
      <c r="D887" s="122">
        <v>31.4</v>
      </c>
      <c r="E887" s="121">
        <v>15.7</v>
      </c>
      <c r="F887" s="108">
        <v>27.2</v>
      </c>
      <c r="G887" s="122">
        <v>42.4</v>
      </c>
    </row>
    <row r="888" spans="1:7" x14ac:dyDescent="0.25">
      <c r="A888" s="115">
        <f t="shared" si="13"/>
        <v>89.199999999998624</v>
      </c>
      <c r="B888" s="121">
        <v>12</v>
      </c>
      <c r="C888" s="108">
        <v>20.2</v>
      </c>
      <c r="D888" s="122">
        <v>31.4</v>
      </c>
      <c r="E888" s="121">
        <v>15.7</v>
      </c>
      <c r="F888" s="108">
        <v>27.2</v>
      </c>
      <c r="G888" s="122">
        <v>42.4</v>
      </c>
    </row>
    <row r="889" spans="1:7" x14ac:dyDescent="0.25">
      <c r="A889" s="115">
        <f t="shared" si="13"/>
        <v>89.299999999998619</v>
      </c>
      <c r="B889" s="121">
        <v>11.9</v>
      </c>
      <c r="C889" s="108">
        <v>20.2</v>
      </c>
      <c r="D889" s="122">
        <v>31.4</v>
      </c>
      <c r="E889" s="121">
        <v>15.7</v>
      </c>
      <c r="F889" s="108">
        <v>27.2</v>
      </c>
      <c r="G889" s="122">
        <v>42.4</v>
      </c>
    </row>
    <row r="890" spans="1:7" x14ac:dyDescent="0.25">
      <c r="A890" s="115">
        <f t="shared" si="13"/>
        <v>89.399999999998613</v>
      </c>
      <c r="B890" s="121">
        <v>11.9</v>
      </c>
      <c r="C890" s="108">
        <v>20.2</v>
      </c>
      <c r="D890" s="122">
        <v>31.4</v>
      </c>
      <c r="E890" s="121">
        <v>15.6</v>
      </c>
      <c r="F890" s="108">
        <v>27.1</v>
      </c>
      <c r="G890" s="122">
        <v>42.4</v>
      </c>
    </row>
    <row r="891" spans="1:7" x14ac:dyDescent="0.25">
      <c r="A891" s="115">
        <f t="shared" si="13"/>
        <v>89.499999999998607</v>
      </c>
      <c r="B891" s="121">
        <v>11.9</v>
      </c>
      <c r="C891" s="108">
        <v>20.2</v>
      </c>
      <c r="D891" s="122">
        <v>31.4</v>
      </c>
      <c r="E891" s="121">
        <v>15.6</v>
      </c>
      <c r="F891" s="108">
        <v>27.1</v>
      </c>
      <c r="G891" s="122">
        <v>42.5</v>
      </c>
    </row>
    <row r="892" spans="1:7" x14ac:dyDescent="0.25">
      <c r="A892" s="115">
        <f t="shared" si="13"/>
        <v>89.599999999998602</v>
      </c>
      <c r="B892" s="121">
        <v>11.9</v>
      </c>
      <c r="C892" s="108">
        <v>20.2</v>
      </c>
      <c r="D892" s="122">
        <v>31.5</v>
      </c>
      <c r="E892" s="121">
        <v>15.6</v>
      </c>
      <c r="F892" s="108">
        <v>27.1</v>
      </c>
      <c r="G892" s="122">
        <v>42.5</v>
      </c>
    </row>
    <row r="893" spans="1:7" x14ac:dyDescent="0.25">
      <c r="A893" s="115">
        <f t="shared" si="13"/>
        <v>89.699999999998596</v>
      </c>
      <c r="B893" s="121">
        <v>11.8</v>
      </c>
      <c r="C893" s="108">
        <v>20.2</v>
      </c>
      <c r="D893" s="122">
        <v>31.5</v>
      </c>
      <c r="E893" s="121">
        <v>15.5</v>
      </c>
      <c r="F893" s="108">
        <v>27.1</v>
      </c>
      <c r="G893" s="122">
        <v>42.5</v>
      </c>
    </row>
    <row r="894" spans="1:7" x14ac:dyDescent="0.25">
      <c r="A894" s="115">
        <f t="shared" si="13"/>
        <v>89.79999999999859</v>
      </c>
      <c r="B894" s="121">
        <v>11.8</v>
      </c>
      <c r="C894" s="108">
        <v>20.2</v>
      </c>
      <c r="D894" s="122">
        <v>31.5</v>
      </c>
      <c r="E894" s="121">
        <v>15.5</v>
      </c>
      <c r="F894" s="108">
        <v>27.1</v>
      </c>
      <c r="G894" s="122">
        <v>42.5</v>
      </c>
    </row>
    <row r="895" spans="1:7" x14ac:dyDescent="0.25">
      <c r="A895" s="115">
        <f t="shared" si="13"/>
        <v>89.899999999998585</v>
      </c>
      <c r="B895" s="121">
        <v>11.8</v>
      </c>
      <c r="C895" s="108">
        <v>20.2</v>
      </c>
      <c r="D895" s="122">
        <v>31.5</v>
      </c>
      <c r="E895" s="121">
        <v>15.5</v>
      </c>
      <c r="F895" s="108">
        <v>27.1</v>
      </c>
      <c r="G895" s="122">
        <v>42.6</v>
      </c>
    </row>
    <row r="896" spans="1:7" x14ac:dyDescent="0.25">
      <c r="A896" s="115">
        <f t="shared" si="13"/>
        <v>89.999999999998579</v>
      </c>
      <c r="B896" s="121">
        <v>11.8</v>
      </c>
      <c r="C896" s="108">
        <v>20.2</v>
      </c>
      <c r="D896" s="122">
        <v>31.6</v>
      </c>
      <c r="E896" s="121">
        <v>15.4</v>
      </c>
      <c r="F896" s="108">
        <v>27.1</v>
      </c>
      <c r="G896" s="122">
        <v>42.6</v>
      </c>
    </row>
    <row r="897" spans="1:7" x14ac:dyDescent="0.25">
      <c r="A897" s="115">
        <f t="shared" si="13"/>
        <v>90.099999999998573</v>
      </c>
      <c r="B897" s="121">
        <v>11.8</v>
      </c>
      <c r="C897" s="108">
        <v>20.2</v>
      </c>
      <c r="D897" s="122">
        <v>31.6</v>
      </c>
      <c r="E897" s="121">
        <v>15.4</v>
      </c>
      <c r="F897" s="108">
        <v>27.1</v>
      </c>
      <c r="G897" s="122">
        <v>42.6</v>
      </c>
    </row>
    <row r="898" spans="1:7" x14ac:dyDescent="0.25">
      <c r="A898" s="115">
        <f t="shared" si="13"/>
        <v>90.199999999998568</v>
      </c>
      <c r="B898" s="121">
        <v>11.7</v>
      </c>
      <c r="C898" s="108">
        <v>20.2</v>
      </c>
      <c r="D898" s="122">
        <v>31.6</v>
      </c>
      <c r="E898" s="121">
        <v>15.4</v>
      </c>
      <c r="F898" s="108">
        <v>27.1</v>
      </c>
      <c r="G898" s="122">
        <v>42.7</v>
      </c>
    </row>
    <row r="899" spans="1:7" x14ac:dyDescent="0.25">
      <c r="A899" s="115">
        <f t="shared" si="13"/>
        <v>90.299999999998562</v>
      </c>
      <c r="B899" s="121">
        <v>11.7</v>
      </c>
      <c r="C899" s="108">
        <v>20.2</v>
      </c>
      <c r="D899" s="122">
        <v>31.6</v>
      </c>
      <c r="E899" s="121">
        <v>15.3</v>
      </c>
      <c r="F899" s="108">
        <v>27.1</v>
      </c>
      <c r="G899" s="122">
        <v>42.7</v>
      </c>
    </row>
    <row r="900" spans="1:7" x14ac:dyDescent="0.25">
      <c r="A900" s="115">
        <f t="shared" si="13"/>
        <v>90.399999999998556</v>
      </c>
      <c r="B900" s="121">
        <v>11.7</v>
      </c>
      <c r="C900" s="108">
        <v>20.2</v>
      </c>
      <c r="D900" s="122">
        <v>31.6</v>
      </c>
      <c r="E900" s="121">
        <v>15.3</v>
      </c>
      <c r="F900" s="108">
        <v>27.1</v>
      </c>
      <c r="G900" s="122">
        <v>42.7</v>
      </c>
    </row>
    <row r="901" spans="1:7" x14ac:dyDescent="0.25">
      <c r="A901" s="115">
        <f t="shared" si="13"/>
        <v>90.49999999999855</v>
      </c>
      <c r="B901" s="121">
        <v>11.7</v>
      </c>
      <c r="C901" s="108">
        <v>20.2</v>
      </c>
      <c r="D901" s="122">
        <v>31.7</v>
      </c>
      <c r="E901" s="121">
        <v>15.3</v>
      </c>
      <c r="F901" s="108">
        <v>27.1</v>
      </c>
      <c r="G901" s="122">
        <v>42.8</v>
      </c>
    </row>
    <row r="902" spans="1:7" x14ac:dyDescent="0.25">
      <c r="A902" s="115">
        <f t="shared" si="13"/>
        <v>90.599999999998545</v>
      </c>
      <c r="B902" s="121">
        <v>11.7</v>
      </c>
      <c r="C902" s="108">
        <v>20.2</v>
      </c>
      <c r="D902" s="122">
        <v>31.7</v>
      </c>
      <c r="E902" s="121">
        <v>15.3</v>
      </c>
      <c r="F902" s="108">
        <v>27.1</v>
      </c>
      <c r="G902" s="122">
        <v>42.8</v>
      </c>
    </row>
    <row r="903" spans="1:7" x14ac:dyDescent="0.25">
      <c r="A903" s="115">
        <f t="shared" si="13"/>
        <v>90.699999999998539</v>
      </c>
      <c r="B903" s="121">
        <v>11.6</v>
      </c>
      <c r="C903" s="108">
        <v>20.2</v>
      </c>
      <c r="D903" s="122">
        <v>31.7</v>
      </c>
      <c r="E903" s="121">
        <v>15.2</v>
      </c>
      <c r="F903" s="108">
        <v>27.1</v>
      </c>
      <c r="G903" s="122">
        <v>42.8</v>
      </c>
    </row>
    <row r="904" spans="1:7" x14ac:dyDescent="0.25">
      <c r="A904" s="115">
        <f t="shared" si="13"/>
        <v>90.799999999998533</v>
      </c>
      <c r="B904" s="121">
        <v>11.6</v>
      </c>
      <c r="C904" s="108">
        <v>20.2</v>
      </c>
      <c r="D904" s="122">
        <v>31.7</v>
      </c>
      <c r="E904" s="121">
        <v>15.2</v>
      </c>
      <c r="F904" s="108">
        <v>27.1</v>
      </c>
      <c r="G904" s="122">
        <v>42.9</v>
      </c>
    </row>
    <row r="905" spans="1:7" x14ac:dyDescent="0.25">
      <c r="A905" s="115">
        <f t="shared" ref="A905:A968" si="14">A904+0.1</f>
        <v>90.899999999998528</v>
      </c>
      <c r="B905" s="121">
        <v>11.6</v>
      </c>
      <c r="C905" s="108">
        <v>20.2</v>
      </c>
      <c r="D905" s="122">
        <v>31.8</v>
      </c>
      <c r="E905" s="121">
        <v>15.2</v>
      </c>
      <c r="F905" s="108">
        <v>27.1</v>
      </c>
      <c r="G905" s="122">
        <v>42.9</v>
      </c>
    </row>
    <row r="906" spans="1:7" x14ac:dyDescent="0.25">
      <c r="A906" s="115">
        <f t="shared" si="14"/>
        <v>90.999999999998522</v>
      </c>
      <c r="B906" s="121">
        <v>11.6</v>
      </c>
      <c r="C906" s="108">
        <v>20.2</v>
      </c>
      <c r="D906" s="122">
        <v>31.8</v>
      </c>
      <c r="E906" s="121">
        <v>15.2</v>
      </c>
      <c r="F906" s="108">
        <v>27.1</v>
      </c>
      <c r="G906" s="122">
        <v>42.9</v>
      </c>
    </row>
    <row r="907" spans="1:7" x14ac:dyDescent="0.25">
      <c r="A907" s="115">
        <f t="shared" si="14"/>
        <v>91.099999999998516</v>
      </c>
      <c r="B907" s="121">
        <v>11.6</v>
      </c>
      <c r="C907" s="108">
        <v>20.2</v>
      </c>
      <c r="D907" s="122">
        <v>31.8</v>
      </c>
      <c r="E907" s="121">
        <v>15.1</v>
      </c>
      <c r="F907" s="108">
        <v>27.1</v>
      </c>
      <c r="G907" s="122">
        <v>43</v>
      </c>
    </row>
    <row r="908" spans="1:7" x14ac:dyDescent="0.25">
      <c r="A908" s="115">
        <f t="shared" si="14"/>
        <v>91.199999999998511</v>
      </c>
      <c r="B908" s="121">
        <v>11.5</v>
      </c>
      <c r="C908" s="108">
        <v>20.2</v>
      </c>
      <c r="D908" s="122">
        <v>31.8</v>
      </c>
      <c r="E908" s="121">
        <v>15.1</v>
      </c>
      <c r="F908" s="108">
        <v>27.1</v>
      </c>
      <c r="G908" s="122">
        <v>43</v>
      </c>
    </row>
    <row r="909" spans="1:7" x14ac:dyDescent="0.25">
      <c r="A909" s="115">
        <f t="shared" si="14"/>
        <v>91.299999999998505</v>
      </c>
      <c r="B909" s="121">
        <v>11.5</v>
      </c>
      <c r="C909" s="108">
        <v>20.2</v>
      </c>
      <c r="D909" s="122">
        <v>31.9</v>
      </c>
      <c r="E909" s="121">
        <v>15.1</v>
      </c>
      <c r="F909" s="108">
        <v>27.1</v>
      </c>
      <c r="G909" s="122">
        <v>43</v>
      </c>
    </row>
    <row r="910" spans="1:7" x14ac:dyDescent="0.25">
      <c r="A910" s="115">
        <f t="shared" si="14"/>
        <v>91.399999999998499</v>
      </c>
      <c r="B910" s="121">
        <v>11.5</v>
      </c>
      <c r="C910" s="108">
        <v>20.2</v>
      </c>
      <c r="D910" s="122">
        <v>31.9</v>
      </c>
      <c r="E910" s="121">
        <v>15.1</v>
      </c>
      <c r="F910" s="108">
        <v>27.1</v>
      </c>
      <c r="G910" s="122">
        <v>43.1</v>
      </c>
    </row>
    <row r="911" spans="1:7" x14ac:dyDescent="0.25">
      <c r="A911" s="115">
        <f t="shared" si="14"/>
        <v>91.499999999998494</v>
      </c>
      <c r="B911" s="121">
        <v>11.5</v>
      </c>
      <c r="C911" s="108">
        <v>20.2</v>
      </c>
      <c r="D911" s="122">
        <v>31.9</v>
      </c>
      <c r="E911" s="121">
        <v>15</v>
      </c>
      <c r="F911" s="108">
        <v>27.1</v>
      </c>
      <c r="G911" s="122">
        <v>43.1</v>
      </c>
    </row>
    <row r="912" spans="1:7" x14ac:dyDescent="0.25">
      <c r="A912" s="115">
        <f t="shared" si="14"/>
        <v>91.599999999998488</v>
      </c>
      <c r="B912" s="121">
        <v>11.5</v>
      </c>
      <c r="C912" s="108">
        <v>20.2</v>
      </c>
      <c r="D912" s="122">
        <v>32</v>
      </c>
      <c r="E912" s="121">
        <v>15</v>
      </c>
      <c r="F912" s="108">
        <v>27.1</v>
      </c>
      <c r="G912" s="122">
        <v>43.1</v>
      </c>
    </row>
    <row r="913" spans="1:7" x14ac:dyDescent="0.25">
      <c r="A913" s="115">
        <f t="shared" si="14"/>
        <v>91.699999999998482</v>
      </c>
      <c r="B913" s="121">
        <v>11.5</v>
      </c>
      <c r="C913" s="108">
        <v>20.2</v>
      </c>
      <c r="D913" s="122">
        <v>32</v>
      </c>
      <c r="E913" s="121">
        <v>15</v>
      </c>
      <c r="F913" s="108">
        <v>27.1</v>
      </c>
      <c r="G913" s="122">
        <v>43.2</v>
      </c>
    </row>
    <row r="914" spans="1:7" x14ac:dyDescent="0.25">
      <c r="A914" s="115">
        <f t="shared" si="14"/>
        <v>91.799999999998477</v>
      </c>
      <c r="B914" s="121">
        <v>11.4</v>
      </c>
      <c r="C914" s="108">
        <v>20.2</v>
      </c>
      <c r="D914" s="122">
        <v>32</v>
      </c>
      <c r="E914" s="121">
        <v>15</v>
      </c>
      <c r="F914" s="108">
        <v>27.1</v>
      </c>
      <c r="G914" s="122">
        <v>43.2</v>
      </c>
    </row>
    <row r="915" spans="1:7" x14ac:dyDescent="0.25">
      <c r="A915" s="115">
        <f t="shared" si="14"/>
        <v>91.899999999998471</v>
      </c>
      <c r="B915" s="121">
        <v>11.4</v>
      </c>
      <c r="C915" s="108">
        <v>20.2</v>
      </c>
      <c r="D915" s="122">
        <v>32</v>
      </c>
      <c r="E915" s="121">
        <v>14.9</v>
      </c>
      <c r="F915" s="108">
        <v>27.1</v>
      </c>
      <c r="G915" s="122">
        <v>43.3</v>
      </c>
    </row>
    <row r="916" spans="1:7" x14ac:dyDescent="0.25">
      <c r="A916" s="115">
        <f t="shared" si="14"/>
        <v>91.999999999998465</v>
      </c>
      <c r="B916" s="121">
        <v>11.4</v>
      </c>
      <c r="C916" s="108">
        <v>20.2</v>
      </c>
      <c r="D916" s="122">
        <v>32.1</v>
      </c>
      <c r="E916" s="121">
        <v>14.9</v>
      </c>
      <c r="F916" s="108">
        <v>27.1</v>
      </c>
      <c r="G916" s="122">
        <v>43.3</v>
      </c>
    </row>
    <row r="917" spans="1:7" x14ac:dyDescent="0.25">
      <c r="A917" s="115">
        <f t="shared" si="14"/>
        <v>92.09999999999846</v>
      </c>
      <c r="B917" s="121">
        <v>11.4</v>
      </c>
      <c r="C917" s="108">
        <v>20.2</v>
      </c>
      <c r="D917" s="122">
        <v>32.1</v>
      </c>
      <c r="E917" s="121">
        <v>14.9</v>
      </c>
      <c r="F917" s="108">
        <v>27.2</v>
      </c>
      <c r="G917" s="122">
        <v>43.3</v>
      </c>
    </row>
    <row r="918" spans="1:7" x14ac:dyDescent="0.25">
      <c r="A918" s="115">
        <f t="shared" si="14"/>
        <v>92.199999999998454</v>
      </c>
      <c r="B918" s="121">
        <v>11.4</v>
      </c>
      <c r="C918" s="108">
        <v>20.2</v>
      </c>
      <c r="D918" s="122">
        <v>32.1</v>
      </c>
      <c r="E918" s="121">
        <v>14.9</v>
      </c>
      <c r="F918" s="108">
        <v>27.2</v>
      </c>
      <c r="G918" s="122">
        <v>43.4</v>
      </c>
    </row>
    <row r="919" spans="1:7" x14ac:dyDescent="0.25">
      <c r="A919" s="115">
        <f t="shared" si="14"/>
        <v>92.299999999998448</v>
      </c>
      <c r="B919" s="121">
        <v>11.4</v>
      </c>
      <c r="C919" s="108">
        <v>20.2</v>
      </c>
      <c r="D919" s="122">
        <v>32.200000000000003</v>
      </c>
      <c r="E919" s="121">
        <v>14.9</v>
      </c>
      <c r="F919" s="108">
        <v>27.2</v>
      </c>
      <c r="G919" s="122">
        <v>43.4</v>
      </c>
    </row>
    <row r="920" spans="1:7" x14ac:dyDescent="0.25">
      <c r="A920" s="115">
        <f t="shared" si="14"/>
        <v>92.399999999998442</v>
      </c>
      <c r="B920" s="121">
        <v>11.4</v>
      </c>
      <c r="C920" s="108">
        <v>20.2</v>
      </c>
      <c r="D920" s="122">
        <v>32.200000000000003</v>
      </c>
      <c r="E920" s="121">
        <v>14.8</v>
      </c>
      <c r="F920" s="108">
        <v>27.2</v>
      </c>
      <c r="G920" s="122">
        <v>43.5</v>
      </c>
    </row>
    <row r="921" spans="1:7" x14ac:dyDescent="0.25">
      <c r="A921" s="115">
        <f t="shared" si="14"/>
        <v>92.499999999998437</v>
      </c>
      <c r="B921" s="121">
        <v>11.3</v>
      </c>
      <c r="C921" s="108">
        <v>20.3</v>
      </c>
      <c r="D921" s="122">
        <v>32.200000000000003</v>
      </c>
      <c r="E921" s="121">
        <v>14.8</v>
      </c>
      <c r="F921" s="108">
        <v>27.2</v>
      </c>
      <c r="G921" s="122">
        <v>43.5</v>
      </c>
    </row>
    <row r="922" spans="1:7" x14ac:dyDescent="0.25">
      <c r="A922" s="115">
        <f t="shared" si="14"/>
        <v>92.599999999998431</v>
      </c>
      <c r="B922" s="121">
        <v>11.3</v>
      </c>
      <c r="C922" s="108">
        <v>20.3</v>
      </c>
      <c r="D922" s="122">
        <v>32.299999999999997</v>
      </c>
      <c r="E922" s="121">
        <v>14.8</v>
      </c>
      <c r="F922" s="108">
        <v>27.2</v>
      </c>
      <c r="G922" s="122">
        <v>43.5</v>
      </c>
    </row>
    <row r="923" spans="1:7" x14ac:dyDescent="0.25">
      <c r="A923" s="115">
        <f t="shared" si="14"/>
        <v>92.699999999998425</v>
      </c>
      <c r="B923" s="121">
        <v>11.3</v>
      </c>
      <c r="C923" s="108">
        <v>20.3</v>
      </c>
      <c r="D923" s="122">
        <v>32.299999999999997</v>
      </c>
      <c r="E923" s="121">
        <v>14.8</v>
      </c>
      <c r="F923" s="108">
        <v>27.2</v>
      </c>
      <c r="G923" s="122">
        <v>43.6</v>
      </c>
    </row>
    <row r="924" spans="1:7" x14ac:dyDescent="0.25">
      <c r="A924" s="115">
        <f t="shared" si="14"/>
        <v>92.79999999999842</v>
      </c>
      <c r="B924" s="121">
        <v>11.3</v>
      </c>
      <c r="C924" s="108">
        <v>20.3</v>
      </c>
      <c r="D924" s="122">
        <v>32.299999999999997</v>
      </c>
      <c r="E924" s="121">
        <v>14.8</v>
      </c>
      <c r="F924" s="108">
        <v>27.2</v>
      </c>
      <c r="G924" s="122">
        <v>43.6</v>
      </c>
    </row>
    <row r="925" spans="1:7" x14ac:dyDescent="0.25">
      <c r="A925" s="115">
        <f t="shared" si="14"/>
        <v>92.899999999998414</v>
      </c>
      <c r="B925" s="121">
        <v>11.3</v>
      </c>
      <c r="C925" s="108">
        <v>20.3</v>
      </c>
      <c r="D925" s="122">
        <v>32.4</v>
      </c>
      <c r="E925" s="121">
        <v>14.8</v>
      </c>
      <c r="F925" s="108">
        <v>27.2</v>
      </c>
      <c r="G925" s="122">
        <v>43.7</v>
      </c>
    </row>
    <row r="926" spans="1:7" x14ac:dyDescent="0.25">
      <c r="A926" s="115">
        <f t="shared" si="14"/>
        <v>92.999999999998408</v>
      </c>
      <c r="B926" s="121">
        <v>11.3</v>
      </c>
      <c r="C926" s="108">
        <v>20.3</v>
      </c>
      <c r="D926" s="122">
        <v>32.4</v>
      </c>
      <c r="E926" s="121">
        <v>14.7</v>
      </c>
      <c r="F926" s="108">
        <v>27.2</v>
      </c>
      <c r="G926" s="122">
        <v>43.7</v>
      </c>
    </row>
    <row r="927" spans="1:7" x14ac:dyDescent="0.25">
      <c r="A927" s="115">
        <f t="shared" si="14"/>
        <v>93.099999999998403</v>
      </c>
      <c r="B927" s="121">
        <v>11.3</v>
      </c>
      <c r="C927" s="108">
        <v>20.3</v>
      </c>
      <c r="D927" s="122">
        <v>32.4</v>
      </c>
      <c r="E927" s="121">
        <v>14.7</v>
      </c>
      <c r="F927" s="108">
        <v>27.2</v>
      </c>
      <c r="G927" s="122">
        <v>43.8</v>
      </c>
    </row>
    <row r="928" spans="1:7" x14ac:dyDescent="0.25">
      <c r="A928" s="115">
        <f t="shared" si="14"/>
        <v>93.199999999998397</v>
      </c>
      <c r="B928" s="121">
        <v>11.3</v>
      </c>
      <c r="C928" s="108">
        <v>20.3</v>
      </c>
      <c r="D928" s="122">
        <v>32.5</v>
      </c>
      <c r="E928" s="121">
        <v>14.7</v>
      </c>
      <c r="F928" s="108">
        <v>27.3</v>
      </c>
      <c r="G928" s="122">
        <v>43.8</v>
      </c>
    </row>
    <row r="929" spans="1:7" x14ac:dyDescent="0.25">
      <c r="A929" s="115">
        <f t="shared" si="14"/>
        <v>93.299999999998391</v>
      </c>
      <c r="B929" s="121">
        <v>11.2</v>
      </c>
      <c r="C929" s="108">
        <v>20.3</v>
      </c>
      <c r="D929" s="122">
        <v>32.5</v>
      </c>
      <c r="E929" s="121">
        <v>14.7</v>
      </c>
      <c r="F929" s="108">
        <v>27.3</v>
      </c>
      <c r="G929" s="122">
        <v>43.9</v>
      </c>
    </row>
    <row r="930" spans="1:7" x14ac:dyDescent="0.25">
      <c r="A930" s="115">
        <f t="shared" si="14"/>
        <v>93.399999999998386</v>
      </c>
      <c r="B930" s="121">
        <v>11.2</v>
      </c>
      <c r="C930" s="108">
        <v>20.3</v>
      </c>
      <c r="D930" s="122">
        <v>32.5</v>
      </c>
      <c r="E930" s="121">
        <v>14.7</v>
      </c>
      <c r="F930" s="108">
        <v>27.3</v>
      </c>
      <c r="G930" s="122">
        <v>43.9</v>
      </c>
    </row>
    <row r="931" spans="1:7" x14ac:dyDescent="0.25">
      <c r="A931" s="115">
        <f t="shared" si="14"/>
        <v>93.49999999999838</v>
      </c>
      <c r="B931" s="121">
        <v>11.2</v>
      </c>
      <c r="C931" s="108">
        <v>20.3</v>
      </c>
      <c r="D931" s="122">
        <v>32.6</v>
      </c>
      <c r="E931" s="121">
        <v>14.7</v>
      </c>
      <c r="F931" s="108">
        <v>27.3</v>
      </c>
      <c r="G931" s="122">
        <v>44</v>
      </c>
    </row>
    <row r="932" spans="1:7" x14ac:dyDescent="0.25">
      <c r="A932" s="115">
        <f t="shared" si="14"/>
        <v>93.599999999998374</v>
      </c>
      <c r="B932" s="121">
        <v>11.2</v>
      </c>
      <c r="C932" s="108">
        <v>20.3</v>
      </c>
      <c r="D932" s="122">
        <v>32.6</v>
      </c>
      <c r="E932" s="121">
        <v>14.6</v>
      </c>
      <c r="F932" s="108">
        <v>27.3</v>
      </c>
      <c r="G932" s="122">
        <v>44</v>
      </c>
    </row>
    <row r="933" spans="1:7" x14ac:dyDescent="0.25">
      <c r="A933" s="115">
        <f t="shared" si="14"/>
        <v>93.699999999998369</v>
      </c>
      <c r="B933" s="121">
        <v>11.2</v>
      </c>
      <c r="C933" s="108">
        <v>20.399999999999999</v>
      </c>
      <c r="D933" s="122">
        <v>32.6</v>
      </c>
      <c r="E933" s="121">
        <v>14.6</v>
      </c>
      <c r="F933" s="108">
        <v>27.3</v>
      </c>
      <c r="G933" s="122">
        <v>44.1</v>
      </c>
    </row>
    <row r="934" spans="1:7" x14ac:dyDescent="0.25">
      <c r="A934" s="115">
        <f t="shared" si="14"/>
        <v>93.799999999998363</v>
      </c>
      <c r="B934" s="121">
        <v>11.2</v>
      </c>
      <c r="C934" s="108">
        <v>20.399999999999999</v>
      </c>
      <c r="D934" s="122">
        <v>32.700000000000003</v>
      </c>
      <c r="E934" s="121">
        <v>14.6</v>
      </c>
      <c r="F934" s="108">
        <v>27.3</v>
      </c>
      <c r="G934" s="122">
        <v>44.1</v>
      </c>
    </row>
    <row r="935" spans="1:7" x14ac:dyDescent="0.25">
      <c r="A935" s="115">
        <f t="shared" si="14"/>
        <v>93.899999999998357</v>
      </c>
      <c r="B935" s="121">
        <v>11.2</v>
      </c>
      <c r="C935" s="108">
        <v>20.399999999999999</v>
      </c>
      <c r="D935" s="122">
        <v>32.700000000000003</v>
      </c>
      <c r="E935" s="121">
        <v>14.6</v>
      </c>
      <c r="F935" s="108">
        <v>27.4</v>
      </c>
      <c r="G935" s="122">
        <v>44.1</v>
      </c>
    </row>
    <row r="936" spans="1:7" x14ac:dyDescent="0.25">
      <c r="A936" s="115">
        <f t="shared" si="14"/>
        <v>93.999999999998352</v>
      </c>
      <c r="B936" s="121">
        <v>11.2</v>
      </c>
      <c r="C936" s="108">
        <v>20.399999999999999</v>
      </c>
      <c r="D936" s="122">
        <v>32.700000000000003</v>
      </c>
      <c r="E936" s="121">
        <v>14.6</v>
      </c>
      <c r="F936" s="108">
        <v>27.4</v>
      </c>
      <c r="G936" s="122">
        <v>44.2</v>
      </c>
    </row>
    <row r="937" spans="1:7" x14ac:dyDescent="0.25">
      <c r="A937" s="115">
        <f t="shared" si="14"/>
        <v>94.099999999998346</v>
      </c>
      <c r="B937" s="121">
        <v>11.2</v>
      </c>
      <c r="C937" s="108">
        <v>20.399999999999999</v>
      </c>
      <c r="D937" s="122">
        <v>32.799999999999997</v>
      </c>
      <c r="E937" s="121">
        <v>14.6</v>
      </c>
      <c r="F937" s="108">
        <v>27.4</v>
      </c>
      <c r="G937" s="122">
        <v>44.2</v>
      </c>
    </row>
    <row r="938" spans="1:7" x14ac:dyDescent="0.25">
      <c r="A938" s="115">
        <f t="shared" si="14"/>
        <v>94.19999999999834</v>
      </c>
      <c r="B938" s="121">
        <v>11.2</v>
      </c>
      <c r="C938" s="108">
        <v>20.399999999999999</v>
      </c>
      <c r="D938" s="122">
        <v>32.799999999999997</v>
      </c>
      <c r="E938" s="121">
        <v>14.6</v>
      </c>
      <c r="F938" s="108">
        <v>27.4</v>
      </c>
      <c r="G938" s="122">
        <v>44.3</v>
      </c>
    </row>
    <row r="939" spans="1:7" x14ac:dyDescent="0.25">
      <c r="A939" s="115">
        <f t="shared" si="14"/>
        <v>94.299999999998334</v>
      </c>
      <c r="B939" s="121">
        <v>11.2</v>
      </c>
      <c r="C939" s="108">
        <v>20.399999999999999</v>
      </c>
      <c r="D939" s="122">
        <v>32.799999999999997</v>
      </c>
      <c r="E939" s="121">
        <v>14.6</v>
      </c>
      <c r="F939" s="108">
        <v>27.4</v>
      </c>
      <c r="G939" s="122">
        <v>44.3</v>
      </c>
    </row>
    <row r="940" spans="1:7" x14ac:dyDescent="0.25">
      <c r="A940" s="115">
        <f t="shared" si="14"/>
        <v>94.399999999998329</v>
      </c>
      <c r="B940" s="121">
        <v>11.1</v>
      </c>
      <c r="C940" s="108">
        <v>20.399999999999999</v>
      </c>
      <c r="D940" s="122">
        <v>32.9</v>
      </c>
      <c r="E940" s="121">
        <v>14.6</v>
      </c>
      <c r="F940" s="108">
        <v>27.4</v>
      </c>
      <c r="G940" s="122">
        <v>44.4</v>
      </c>
    </row>
    <row r="941" spans="1:7" x14ac:dyDescent="0.25">
      <c r="A941" s="115">
        <f t="shared" si="14"/>
        <v>94.499999999998323</v>
      </c>
      <c r="B941" s="121">
        <v>11.1</v>
      </c>
      <c r="C941" s="108">
        <v>20.5</v>
      </c>
      <c r="D941" s="122">
        <v>32.9</v>
      </c>
      <c r="E941" s="121">
        <v>14.5</v>
      </c>
      <c r="F941" s="108">
        <v>27.5</v>
      </c>
      <c r="G941" s="122">
        <v>44.5</v>
      </c>
    </row>
    <row r="942" spans="1:7" x14ac:dyDescent="0.25">
      <c r="A942" s="115">
        <f t="shared" si="14"/>
        <v>94.599999999998317</v>
      </c>
      <c r="B942" s="121">
        <v>11.1</v>
      </c>
      <c r="C942" s="108">
        <v>20.5</v>
      </c>
      <c r="D942" s="122">
        <v>33</v>
      </c>
      <c r="E942" s="121">
        <v>14.5</v>
      </c>
      <c r="F942" s="108">
        <v>27.5</v>
      </c>
      <c r="G942" s="122">
        <v>44.5</v>
      </c>
    </row>
    <row r="943" spans="1:7" x14ac:dyDescent="0.25">
      <c r="A943" s="115">
        <f t="shared" si="14"/>
        <v>94.699999999998312</v>
      </c>
      <c r="B943" s="121">
        <v>11.1</v>
      </c>
      <c r="C943" s="108">
        <v>20.5</v>
      </c>
      <c r="D943" s="122">
        <v>33</v>
      </c>
      <c r="E943" s="121">
        <v>14.5</v>
      </c>
      <c r="F943" s="108">
        <v>27.5</v>
      </c>
      <c r="G943" s="122">
        <v>44.6</v>
      </c>
    </row>
    <row r="944" spans="1:7" x14ac:dyDescent="0.25">
      <c r="A944" s="115">
        <f t="shared" si="14"/>
        <v>94.799999999998306</v>
      </c>
      <c r="B944" s="121">
        <v>11.1</v>
      </c>
      <c r="C944" s="108">
        <v>20.5</v>
      </c>
      <c r="D944" s="122">
        <v>33</v>
      </c>
      <c r="E944" s="121">
        <v>14.5</v>
      </c>
      <c r="F944" s="108">
        <v>27.5</v>
      </c>
      <c r="G944" s="122">
        <v>44.6</v>
      </c>
    </row>
    <row r="945" spans="1:7" x14ac:dyDescent="0.25">
      <c r="A945" s="115">
        <f t="shared" si="14"/>
        <v>94.8999999999983</v>
      </c>
      <c r="B945" s="121">
        <v>11.1</v>
      </c>
      <c r="C945" s="108">
        <v>20.5</v>
      </c>
      <c r="D945" s="122">
        <v>33.1</v>
      </c>
      <c r="E945" s="121">
        <v>14.5</v>
      </c>
      <c r="F945" s="108">
        <v>27.5</v>
      </c>
      <c r="G945" s="122">
        <v>44.7</v>
      </c>
    </row>
    <row r="946" spans="1:7" x14ac:dyDescent="0.25">
      <c r="A946" s="115">
        <f t="shared" si="14"/>
        <v>94.999999999998295</v>
      </c>
      <c r="B946" s="121">
        <v>11.1</v>
      </c>
      <c r="C946" s="108">
        <v>20.5</v>
      </c>
      <c r="D946" s="122">
        <v>33.1</v>
      </c>
      <c r="E946" s="121">
        <v>14.5</v>
      </c>
      <c r="F946" s="108">
        <v>27.6</v>
      </c>
      <c r="G946" s="122">
        <v>44.7</v>
      </c>
    </row>
    <row r="947" spans="1:7" x14ac:dyDescent="0.25">
      <c r="A947" s="115">
        <f t="shared" si="14"/>
        <v>95.099999999998289</v>
      </c>
      <c r="B947" s="121">
        <v>11.1</v>
      </c>
      <c r="C947" s="108">
        <v>20.5</v>
      </c>
      <c r="D947" s="122">
        <v>33.200000000000003</v>
      </c>
      <c r="E947" s="121">
        <v>14.5</v>
      </c>
      <c r="F947" s="108">
        <v>27.6</v>
      </c>
      <c r="G947" s="122">
        <v>44.8</v>
      </c>
    </row>
    <row r="948" spans="1:7" x14ac:dyDescent="0.25">
      <c r="A948" s="115">
        <f t="shared" si="14"/>
        <v>95.199999999998283</v>
      </c>
      <c r="B948" s="121">
        <v>11.1</v>
      </c>
      <c r="C948" s="108">
        <v>20.6</v>
      </c>
      <c r="D948" s="122">
        <v>33.200000000000003</v>
      </c>
      <c r="E948" s="121">
        <v>14.5</v>
      </c>
      <c r="F948" s="108">
        <v>27.6</v>
      </c>
      <c r="G948" s="122">
        <v>44.8</v>
      </c>
    </row>
    <row r="949" spans="1:7" x14ac:dyDescent="0.25">
      <c r="A949" s="115">
        <f t="shared" si="14"/>
        <v>95.299999999998278</v>
      </c>
      <c r="B949" s="121">
        <v>11.1</v>
      </c>
      <c r="C949" s="108">
        <v>20.6</v>
      </c>
      <c r="D949" s="122">
        <v>33.200000000000003</v>
      </c>
      <c r="E949" s="121">
        <v>14.5</v>
      </c>
      <c r="F949" s="108">
        <v>27.6</v>
      </c>
      <c r="G949" s="122">
        <v>44.9</v>
      </c>
    </row>
    <row r="950" spans="1:7" x14ac:dyDescent="0.25">
      <c r="A950" s="115">
        <f t="shared" si="14"/>
        <v>95.399999999998272</v>
      </c>
      <c r="B950" s="121">
        <v>11.1</v>
      </c>
      <c r="C950" s="108">
        <v>20.6</v>
      </c>
      <c r="D950" s="122">
        <v>33.299999999999997</v>
      </c>
      <c r="E950" s="121">
        <v>14.5</v>
      </c>
      <c r="F950" s="108">
        <v>27.6</v>
      </c>
      <c r="G950" s="122">
        <v>44.9</v>
      </c>
    </row>
    <row r="951" spans="1:7" x14ac:dyDescent="0.25">
      <c r="A951" s="115">
        <f t="shared" si="14"/>
        <v>95.499999999998266</v>
      </c>
      <c r="B951" s="121">
        <v>11.1</v>
      </c>
      <c r="C951" s="108">
        <v>20.6</v>
      </c>
      <c r="D951" s="122">
        <v>33.299999999999997</v>
      </c>
      <c r="E951" s="121">
        <v>14.5</v>
      </c>
      <c r="F951" s="108">
        <v>27.7</v>
      </c>
      <c r="G951" s="122">
        <v>45</v>
      </c>
    </row>
    <row r="952" spans="1:7" x14ac:dyDescent="0.25">
      <c r="A952" s="115">
        <f t="shared" si="14"/>
        <v>95.599999999998261</v>
      </c>
      <c r="B952" s="121">
        <v>11.1</v>
      </c>
      <c r="C952" s="108">
        <v>20.6</v>
      </c>
      <c r="D952" s="122">
        <v>33.4</v>
      </c>
      <c r="E952" s="121">
        <v>14.5</v>
      </c>
      <c r="F952" s="108">
        <v>27.7</v>
      </c>
      <c r="G952" s="122">
        <v>45.1</v>
      </c>
    </row>
    <row r="953" spans="1:7" x14ac:dyDescent="0.25">
      <c r="A953" s="115">
        <f t="shared" si="14"/>
        <v>95.699999999998255</v>
      </c>
      <c r="B953" s="121">
        <v>11.1</v>
      </c>
      <c r="C953" s="108">
        <v>20.6</v>
      </c>
      <c r="D953" s="122">
        <v>33.4</v>
      </c>
      <c r="E953" s="121">
        <v>14.5</v>
      </c>
      <c r="F953" s="108">
        <v>27.7</v>
      </c>
      <c r="G953" s="122">
        <v>45.1</v>
      </c>
    </row>
    <row r="954" spans="1:7" x14ac:dyDescent="0.25">
      <c r="A954" s="115">
        <f t="shared" si="14"/>
        <v>95.799999999998249</v>
      </c>
      <c r="B954" s="121">
        <v>11.1</v>
      </c>
      <c r="C954" s="108">
        <v>20.7</v>
      </c>
      <c r="D954" s="122">
        <v>33.5</v>
      </c>
      <c r="E954" s="121">
        <v>14.5</v>
      </c>
      <c r="F954" s="108">
        <v>27.7</v>
      </c>
      <c r="G954" s="122">
        <v>45.2</v>
      </c>
    </row>
    <row r="955" spans="1:7" x14ac:dyDescent="0.25">
      <c r="A955" s="115">
        <f t="shared" si="14"/>
        <v>95.899999999998244</v>
      </c>
      <c r="B955" s="121">
        <v>11.1</v>
      </c>
      <c r="C955" s="108">
        <v>20.7</v>
      </c>
      <c r="D955" s="122">
        <v>33.5</v>
      </c>
      <c r="E955" s="121">
        <v>14.5</v>
      </c>
      <c r="F955" s="108">
        <v>27.8</v>
      </c>
      <c r="G955" s="122">
        <v>45.2</v>
      </c>
    </row>
    <row r="956" spans="1:7" x14ac:dyDescent="0.25">
      <c r="A956" s="115">
        <f t="shared" si="14"/>
        <v>95.999999999998238</v>
      </c>
      <c r="B956" s="121">
        <v>11.1</v>
      </c>
      <c r="C956" s="108">
        <v>20.7</v>
      </c>
      <c r="D956" s="122">
        <v>33.5</v>
      </c>
      <c r="E956" s="121">
        <v>14.5</v>
      </c>
      <c r="F956" s="108">
        <v>27.8</v>
      </c>
      <c r="G956" s="122">
        <v>45.3</v>
      </c>
    </row>
    <row r="957" spans="1:7" x14ac:dyDescent="0.25">
      <c r="A957" s="115">
        <f t="shared" si="14"/>
        <v>96.099999999998232</v>
      </c>
      <c r="B957" s="121">
        <v>11.1</v>
      </c>
      <c r="C957" s="108">
        <v>20.7</v>
      </c>
      <c r="D957" s="122">
        <v>33.6</v>
      </c>
      <c r="E957" s="121">
        <v>14.5</v>
      </c>
      <c r="F957" s="108">
        <v>27.8</v>
      </c>
      <c r="G957" s="122">
        <v>45.3</v>
      </c>
    </row>
    <row r="958" spans="1:7" x14ac:dyDescent="0.25">
      <c r="A958" s="115">
        <f t="shared" si="14"/>
        <v>96.199999999998226</v>
      </c>
      <c r="B958" s="121">
        <v>11.1</v>
      </c>
      <c r="C958" s="108">
        <v>20.7</v>
      </c>
      <c r="D958" s="122">
        <v>33.6</v>
      </c>
      <c r="E958" s="121">
        <v>14.5</v>
      </c>
      <c r="F958" s="108">
        <v>27.8</v>
      </c>
      <c r="G958" s="122">
        <v>45.4</v>
      </c>
    </row>
    <row r="959" spans="1:7" x14ac:dyDescent="0.25">
      <c r="A959" s="115">
        <f t="shared" si="14"/>
        <v>96.299999999998221</v>
      </c>
      <c r="B959" s="121">
        <v>11.1</v>
      </c>
      <c r="C959" s="108">
        <v>20.8</v>
      </c>
      <c r="D959" s="122">
        <v>33.700000000000003</v>
      </c>
      <c r="E959" s="121">
        <v>14.5</v>
      </c>
      <c r="F959" s="108">
        <v>27.9</v>
      </c>
      <c r="G959" s="122">
        <v>45.5</v>
      </c>
    </row>
    <row r="960" spans="1:7" x14ac:dyDescent="0.25">
      <c r="A960" s="115">
        <f t="shared" si="14"/>
        <v>96.399999999998215</v>
      </c>
      <c r="B960" s="121">
        <v>11.1</v>
      </c>
      <c r="C960" s="108">
        <v>20.8</v>
      </c>
      <c r="D960" s="122">
        <v>33.700000000000003</v>
      </c>
      <c r="E960" s="121">
        <v>14.5</v>
      </c>
      <c r="F960" s="108">
        <v>27.9</v>
      </c>
      <c r="G960" s="122">
        <v>45.5</v>
      </c>
    </row>
    <row r="961" spans="1:7" x14ac:dyDescent="0.25">
      <c r="A961" s="115">
        <f t="shared" si="14"/>
        <v>96.499999999998209</v>
      </c>
      <c r="B961" s="121">
        <v>11.1</v>
      </c>
      <c r="C961" s="108">
        <v>20.8</v>
      </c>
      <c r="D961" s="122">
        <v>33.799999999999997</v>
      </c>
      <c r="E961" s="121">
        <v>14.5</v>
      </c>
      <c r="F961" s="108">
        <v>27.9</v>
      </c>
      <c r="G961" s="122">
        <v>45.6</v>
      </c>
    </row>
    <row r="962" spans="1:7" x14ac:dyDescent="0.25">
      <c r="A962" s="115">
        <f t="shared" si="14"/>
        <v>96.599999999998204</v>
      </c>
      <c r="B962" s="121">
        <v>11.1</v>
      </c>
      <c r="C962" s="108">
        <v>20.8</v>
      </c>
      <c r="D962" s="122">
        <v>33.799999999999997</v>
      </c>
      <c r="E962" s="121">
        <v>14.5</v>
      </c>
      <c r="F962" s="108">
        <v>27.9</v>
      </c>
      <c r="G962" s="122">
        <v>45.6</v>
      </c>
    </row>
    <row r="963" spans="1:7" x14ac:dyDescent="0.25">
      <c r="A963" s="115">
        <f t="shared" si="14"/>
        <v>96.699999999998198</v>
      </c>
      <c r="B963" s="121">
        <v>11.1</v>
      </c>
      <c r="C963" s="108">
        <v>20.8</v>
      </c>
      <c r="D963" s="122">
        <v>33.9</v>
      </c>
      <c r="E963" s="121">
        <v>14.5</v>
      </c>
      <c r="F963" s="108">
        <v>28</v>
      </c>
      <c r="G963" s="122">
        <v>45.7</v>
      </c>
    </row>
    <row r="964" spans="1:7" x14ac:dyDescent="0.25">
      <c r="A964" s="115">
        <f t="shared" si="14"/>
        <v>96.799999999998192</v>
      </c>
      <c r="B964" s="121">
        <v>11.1</v>
      </c>
      <c r="C964" s="108">
        <v>20.9</v>
      </c>
      <c r="D964" s="122">
        <v>33.9</v>
      </c>
      <c r="E964" s="121">
        <v>14.5</v>
      </c>
      <c r="F964" s="108">
        <v>28</v>
      </c>
      <c r="G964" s="122">
        <v>45.8</v>
      </c>
    </row>
    <row r="965" spans="1:7" x14ac:dyDescent="0.25">
      <c r="A965" s="115">
        <f t="shared" si="14"/>
        <v>96.899999999998187</v>
      </c>
      <c r="B965" s="121">
        <v>11.1</v>
      </c>
      <c r="C965" s="108">
        <v>20.9</v>
      </c>
      <c r="D965" s="122">
        <v>33.9</v>
      </c>
      <c r="E965" s="121">
        <v>14.5</v>
      </c>
      <c r="F965" s="108">
        <v>28</v>
      </c>
      <c r="G965" s="122">
        <v>45.8</v>
      </c>
    </row>
    <row r="966" spans="1:7" x14ac:dyDescent="0.25">
      <c r="A966" s="115">
        <f t="shared" si="14"/>
        <v>96.999999999998181</v>
      </c>
      <c r="B966" s="121">
        <v>11.1</v>
      </c>
      <c r="C966" s="108">
        <v>20.9</v>
      </c>
      <c r="D966" s="122">
        <v>34</v>
      </c>
      <c r="E966" s="121">
        <v>14.5</v>
      </c>
      <c r="F966" s="108">
        <v>28.1</v>
      </c>
      <c r="G966" s="122">
        <v>45.9</v>
      </c>
    </row>
    <row r="967" spans="1:7" x14ac:dyDescent="0.25">
      <c r="A967" s="115">
        <f t="shared" si="14"/>
        <v>97.099999999998175</v>
      </c>
      <c r="B967" s="121">
        <v>11.1</v>
      </c>
      <c r="C967" s="108">
        <v>20.9</v>
      </c>
      <c r="D967" s="122">
        <v>34</v>
      </c>
      <c r="E967" s="121">
        <v>14.5</v>
      </c>
      <c r="F967" s="108">
        <v>28.1</v>
      </c>
      <c r="G967" s="122">
        <v>46</v>
      </c>
    </row>
    <row r="968" spans="1:7" x14ac:dyDescent="0.25">
      <c r="A968" s="115">
        <f t="shared" si="14"/>
        <v>97.19999999999817</v>
      </c>
      <c r="B968" s="121">
        <v>11.1</v>
      </c>
      <c r="C968" s="108">
        <v>20.9</v>
      </c>
      <c r="D968" s="122">
        <v>34.1</v>
      </c>
      <c r="E968" s="121">
        <v>14.5</v>
      </c>
      <c r="F968" s="108">
        <v>28.1</v>
      </c>
      <c r="G968" s="122">
        <v>46</v>
      </c>
    </row>
    <row r="969" spans="1:7" x14ac:dyDescent="0.25">
      <c r="A969" s="115">
        <f t="shared" ref="A969:A1032" si="15">A968+0.1</f>
        <v>97.299999999998164</v>
      </c>
      <c r="B969" s="121">
        <v>11.1</v>
      </c>
      <c r="C969" s="108">
        <v>21</v>
      </c>
      <c r="D969" s="122">
        <v>34.1</v>
      </c>
      <c r="E969" s="121">
        <v>14.5</v>
      </c>
      <c r="F969" s="108">
        <v>28.2</v>
      </c>
      <c r="G969" s="122">
        <v>46.1</v>
      </c>
    </row>
    <row r="970" spans="1:7" x14ac:dyDescent="0.25">
      <c r="A970" s="115">
        <f t="shared" si="15"/>
        <v>97.399999999998158</v>
      </c>
      <c r="B970" s="121">
        <v>11.1</v>
      </c>
      <c r="C970" s="108">
        <v>21</v>
      </c>
      <c r="D970" s="122">
        <v>34.200000000000003</v>
      </c>
      <c r="E970" s="121">
        <v>14.5</v>
      </c>
      <c r="F970" s="108">
        <v>28.2</v>
      </c>
      <c r="G970" s="122">
        <v>46.2</v>
      </c>
    </row>
    <row r="971" spans="1:7" x14ac:dyDescent="0.25">
      <c r="A971" s="115">
        <f t="shared" si="15"/>
        <v>97.499999999998153</v>
      </c>
      <c r="B971" s="121">
        <v>11.1</v>
      </c>
      <c r="C971" s="108">
        <v>21</v>
      </c>
      <c r="D971" s="122">
        <v>34.200000000000003</v>
      </c>
      <c r="E971" s="121">
        <v>14.5</v>
      </c>
      <c r="F971" s="108">
        <v>28.2</v>
      </c>
      <c r="G971" s="122">
        <v>46.2</v>
      </c>
    </row>
    <row r="972" spans="1:7" x14ac:dyDescent="0.25">
      <c r="A972" s="115">
        <f t="shared" si="15"/>
        <v>97.599999999998147</v>
      </c>
      <c r="B972" s="121">
        <v>11.1</v>
      </c>
      <c r="C972" s="108">
        <v>21</v>
      </c>
      <c r="D972" s="122">
        <v>34.299999999999997</v>
      </c>
      <c r="E972" s="121">
        <v>14.5</v>
      </c>
      <c r="F972" s="108">
        <v>28.3</v>
      </c>
      <c r="G972" s="122">
        <v>46.3</v>
      </c>
    </row>
    <row r="973" spans="1:7" x14ac:dyDescent="0.25">
      <c r="A973" s="115">
        <f t="shared" si="15"/>
        <v>97.699999999998141</v>
      </c>
      <c r="B973" s="121">
        <v>11.1</v>
      </c>
      <c r="C973" s="108">
        <v>21.1</v>
      </c>
      <c r="D973" s="122">
        <v>34.299999999999997</v>
      </c>
      <c r="E973" s="121">
        <v>14.5</v>
      </c>
      <c r="F973" s="108">
        <v>28.3</v>
      </c>
      <c r="G973" s="122">
        <v>46.4</v>
      </c>
    </row>
    <row r="974" spans="1:7" x14ac:dyDescent="0.25">
      <c r="A974" s="115">
        <f t="shared" si="15"/>
        <v>97.799999999998136</v>
      </c>
      <c r="B974" s="121">
        <v>11.1</v>
      </c>
      <c r="C974" s="108">
        <v>21.1</v>
      </c>
      <c r="D974" s="122">
        <v>34.4</v>
      </c>
      <c r="E974" s="121">
        <v>14.5</v>
      </c>
      <c r="F974" s="108">
        <v>28.3</v>
      </c>
      <c r="G974" s="122">
        <v>46.4</v>
      </c>
    </row>
    <row r="975" spans="1:7" x14ac:dyDescent="0.25">
      <c r="A975" s="115">
        <f t="shared" si="15"/>
        <v>97.89999999999813</v>
      </c>
      <c r="B975" s="121">
        <v>11.1</v>
      </c>
      <c r="C975" s="108">
        <v>21.1</v>
      </c>
      <c r="D975" s="122">
        <v>34.4</v>
      </c>
      <c r="E975" s="121">
        <v>14.5</v>
      </c>
      <c r="F975" s="108">
        <v>28.4</v>
      </c>
      <c r="G975" s="122">
        <v>46.5</v>
      </c>
    </row>
    <row r="976" spans="1:7" x14ac:dyDescent="0.25">
      <c r="A976" s="115">
        <f t="shared" si="15"/>
        <v>97.999999999998124</v>
      </c>
      <c r="B976" s="121">
        <v>11.1</v>
      </c>
      <c r="C976" s="108">
        <v>21.1</v>
      </c>
      <c r="D976" s="122">
        <v>34.5</v>
      </c>
      <c r="E976" s="121">
        <v>14.5</v>
      </c>
      <c r="F976" s="108">
        <v>28.4</v>
      </c>
      <c r="G976" s="122">
        <v>46.6</v>
      </c>
    </row>
    <row r="977" spans="1:7" x14ac:dyDescent="0.25">
      <c r="A977" s="115">
        <f t="shared" si="15"/>
        <v>98.099999999998118</v>
      </c>
      <c r="B977" s="121">
        <v>11.1</v>
      </c>
      <c r="C977" s="108">
        <v>21.2</v>
      </c>
      <c r="D977" s="122">
        <v>34.5</v>
      </c>
      <c r="E977" s="121">
        <v>14.5</v>
      </c>
      <c r="F977" s="108">
        <v>28.4</v>
      </c>
      <c r="G977" s="122">
        <v>46.6</v>
      </c>
    </row>
    <row r="978" spans="1:7" x14ac:dyDescent="0.25">
      <c r="A978" s="115">
        <f t="shared" si="15"/>
        <v>98.199999999998113</v>
      </c>
      <c r="B978" s="121">
        <v>11.1</v>
      </c>
      <c r="C978" s="108">
        <v>21.2</v>
      </c>
      <c r="D978" s="122">
        <v>34.6</v>
      </c>
      <c r="E978" s="121">
        <v>14.5</v>
      </c>
      <c r="F978" s="108">
        <v>28.5</v>
      </c>
      <c r="G978" s="122">
        <v>46.7</v>
      </c>
    </row>
    <row r="979" spans="1:7" x14ac:dyDescent="0.25">
      <c r="A979" s="115">
        <f t="shared" si="15"/>
        <v>98.299999999998107</v>
      </c>
      <c r="B979" s="121">
        <v>11.1</v>
      </c>
      <c r="C979" s="108">
        <v>21.2</v>
      </c>
      <c r="D979" s="122">
        <v>34.6</v>
      </c>
      <c r="E979" s="121">
        <v>14.5</v>
      </c>
      <c r="F979" s="108">
        <v>28.5</v>
      </c>
      <c r="G979" s="122">
        <v>46.8</v>
      </c>
    </row>
    <row r="980" spans="1:7" x14ac:dyDescent="0.25">
      <c r="A980" s="115">
        <f t="shared" si="15"/>
        <v>98.399999999998101</v>
      </c>
      <c r="B980" s="121">
        <v>11.1</v>
      </c>
      <c r="C980" s="108">
        <v>21.2</v>
      </c>
      <c r="D980" s="122">
        <v>34.700000000000003</v>
      </c>
      <c r="E980" s="121">
        <v>14.5</v>
      </c>
      <c r="F980" s="108">
        <v>28.5</v>
      </c>
      <c r="G980" s="122">
        <v>46.8</v>
      </c>
    </row>
    <row r="981" spans="1:7" x14ac:dyDescent="0.25">
      <c r="A981" s="115">
        <f t="shared" si="15"/>
        <v>98.499999999998096</v>
      </c>
      <c r="B981" s="121">
        <v>11.1</v>
      </c>
      <c r="C981" s="108">
        <v>21.3</v>
      </c>
      <c r="D981" s="122">
        <v>34.700000000000003</v>
      </c>
      <c r="E981" s="121">
        <v>14.6</v>
      </c>
      <c r="F981" s="108">
        <v>28.6</v>
      </c>
      <c r="G981" s="122">
        <v>46.9</v>
      </c>
    </row>
    <row r="982" spans="1:7" x14ac:dyDescent="0.25">
      <c r="A982" s="115">
        <f t="shared" si="15"/>
        <v>98.59999999999809</v>
      </c>
      <c r="B982" s="121">
        <v>11.2</v>
      </c>
      <c r="C982" s="108">
        <v>21.3</v>
      </c>
      <c r="D982" s="122">
        <v>34.799999999999997</v>
      </c>
      <c r="E982" s="121">
        <v>14.6</v>
      </c>
      <c r="F982" s="108">
        <v>28.6</v>
      </c>
      <c r="G982" s="122">
        <v>47</v>
      </c>
    </row>
    <row r="983" spans="1:7" x14ac:dyDescent="0.25">
      <c r="A983" s="115">
        <f t="shared" si="15"/>
        <v>98.699999999998084</v>
      </c>
      <c r="B983" s="121">
        <v>11.2</v>
      </c>
      <c r="C983" s="108">
        <v>21.3</v>
      </c>
      <c r="D983" s="122">
        <v>34.9</v>
      </c>
      <c r="E983" s="121">
        <v>14.6</v>
      </c>
      <c r="F983" s="108">
        <v>28.6</v>
      </c>
      <c r="G983" s="122">
        <v>47</v>
      </c>
    </row>
    <row r="984" spans="1:7" x14ac:dyDescent="0.25">
      <c r="A984" s="115">
        <f t="shared" si="15"/>
        <v>98.799999999998079</v>
      </c>
      <c r="B984" s="121">
        <v>11.2</v>
      </c>
      <c r="C984" s="108">
        <v>21.3</v>
      </c>
      <c r="D984" s="122">
        <v>34.9</v>
      </c>
      <c r="E984" s="121">
        <v>14.6</v>
      </c>
      <c r="F984" s="108">
        <v>28.7</v>
      </c>
      <c r="G984" s="122">
        <v>47.1</v>
      </c>
    </row>
    <row r="985" spans="1:7" x14ac:dyDescent="0.25">
      <c r="A985" s="115">
        <f t="shared" si="15"/>
        <v>98.899999999998073</v>
      </c>
      <c r="B985" s="121">
        <v>11.2</v>
      </c>
      <c r="C985" s="108">
        <v>21.4</v>
      </c>
      <c r="D985" s="122">
        <v>35</v>
      </c>
      <c r="E985" s="121">
        <v>14.6</v>
      </c>
      <c r="F985" s="108">
        <v>28.7</v>
      </c>
      <c r="G985" s="122">
        <v>47.2</v>
      </c>
    </row>
    <row r="986" spans="1:7" x14ac:dyDescent="0.25">
      <c r="A986" s="115">
        <f t="shared" si="15"/>
        <v>98.999999999998067</v>
      </c>
      <c r="B986" s="121">
        <v>11.2</v>
      </c>
      <c r="C986" s="108">
        <v>21.4</v>
      </c>
      <c r="D986" s="122">
        <v>35</v>
      </c>
      <c r="E986" s="121">
        <v>14.6</v>
      </c>
      <c r="F986" s="108">
        <v>28.8</v>
      </c>
      <c r="G986" s="122">
        <v>47.3</v>
      </c>
    </row>
    <row r="987" spans="1:7" x14ac:dyDescent="0.25">
      <c r="A987" s="115">
        <f t="shared" si="15"/>
        <v>99.099999999998062</v>
      </c>
      <c r="B987" s="121">
        <v>11.2</v>
      </c>
      <c r="C987" s="108">
        <v>21.4</v>
      </c>
      <c r="D987" s="122">
        <v>35.1</v>
      </c>
      <c r="E987" s="121">
        <v>14.6</v>
      </c>
      <c r="F987" s="108">
        <v>28.8</v>
      </c>
      <c r="G987" s="122">
        <v>47.3</v>
      </c>
    </row>
    <row r="988" spans="1:7" x14ac:dyDescent="0.25">
      <c r="A988" s="115">
        <f t="shared" si="15"/>
        <v>99.199999999998056</v>
      </c>
      <c r="B988" s="121">
        <v>11.2</v>
      </c>
      <c r="C988" s="108">
        <v>21.5</v>
      </c>
      <c r="D988" s="122">
        <v>35.1</v>
      </c>
      <c r="E988" s="121">
        <v>14.6</v>
      </c>
      <c r="F988" s="108">
        <v>28.9</v>
      </c>
      <c r="G988" s="122">
        <v>47.4</v>
      </c>
    </row>
    <row r="989" spans="1:7" x14ac:dyDescent="0.25">
      <c r="A989" s="115">
        <f t="shared" si="15"/>
        <v>99.29999999999805</v>
      </c>
      <c r="B989" s="121">
        <v>11.2</v>
      </c>
      <c r="C989" s="108">
        <v>21.5</v>
      </c>
      <c r="D989" s="122">
        <v>35.200000000000003</v>
      </c>
      <c r="E989" s="121">
        <v>14.7</v>
      </c>
      <c r="F989" s="108">
        <v>28.9</v>
      </c>
      <c r="G989" s="122">
        <v>47.5</v>
      </c>
    </row>
    <row r="990" spans="1:7" x14ac:dyDescent="0.25">
      <c r="A990" s="115">
        <f t="shared" si="15"/>
        <v>99.399999999998045</v>
      </c>
      <c r="B990" s="121">
        <v>11.2</v>
      </c>
      <c r="C990" s="108">
        <v>21.5</v>
      </c>
      <c r="D990" s="122">
        <v>35.200000000000003</v>
      </c>
      <c r="E990" s="121">
        <v>14.7</v>
      </c>
      <c r="F990" s="108">
        <v>28.9</v>
      </c>
      <c r="G990" s="122">
        <v>47.6</v>
      </c>
    </row>
    <row r="991" spans="1:7" x14ac:dyDescent="0.25">
      <c r="A991" s="115">
        <f t="shared" si="15"/>
        <v>99.499999999998039</v>
      </c>
      <c r="B991" s="121">
        <v>11.2</v>
      </c>
      <c r="C991" s="108">
        <v>21.6</v>
      </c>
      <c r="D991" s="122">
        <v>35.299999999999997</v>
      </c>
      <c r="E991" s="121">
        <v>14.7</v>
      </c>
      <c r="F991" s="108">
        <v>29</v>
      </c>
      <c r="G991" s="122">
        <v>47.6</v>
      </c>
    </row>
    <row r="992" spans="1:7" x14ac:dyDescent="0.25">
      <c r="A992" s="115">
        <f t="shared" si="15"/>
        <v>99.599999999998033</v>
      </c>
      <c r="B992" s="121">
        <v>11.2</v>
      </c>
      <c r="C992" s="108">
        <v>21.6</v>
      </c>
      <c r="D992" s="122">
        <v>35.4</v>
      </c>
      <c r="E992" s="121">
        <v>14.7</v>
      </c>
      <c r="F992" s="108">
        <v>29</v>
      </c>
      <c r="G992" s="122">
        <v>47.7</v>
      </c>
    </row>
    <row r="993" spans="1:7" x14ac:dyDescent="0.25">
      <c r="A993" s="115">
        <f t="shared" si="15"/>
        <v>99.699999999998028</v>
      </c>
      <c r="B993" s="121">
        <v>11.3</v>
      </c>
      <c r="C993" s="108">
        <v>21.6</v>
      </c>
      <c r="D993" s="122">
        <v>35.4</v>
      </c>
      <c r="E993" s="121">
        <v>14.7</v>
      </c>
      <c r="F993" s="108">
        <v>29.1</v>
      </c>
      <c r="G993" s="122">
        <v>47.8</v>
      </c>
    </row>
    <row r="994" spans="1:7" x14ac:dyDescent="0.25">
      <c r="A994" s="115">
        <f t="shared" si="15"/>
        <v>99.799999999998022</v>
      </c>
      <c r="B994" s="121">
        <v>11.3</v>
      </c>
      <c r="C994" s="108">
        <v>21.7</v>
      </c>
      <c r="D994" s="122">
        <v>35.5</v>
      </c>
      <c r="E994" s="121">
        <v>14.7</v>
      </c>
      <c r="F994" s="108">
        <v>29.1</v>
      </c>
      <c r="G994" s="122">
        <v>47.9</v>
      </c>
    </row>
    <row r="995" spans="1:7" x14ac:dyDescent="0.25">
      <c r="A995" s="115">
        <f t="shared" si="15"/>
        <v>99.899999999998016</v>
      </c>
      <c r="B995" s="121">
        <v>11.3</v>
      </c>
      <c r="C995" s="108">
        <v>21.7</v>
      </c>
      <c r="D995" s="122">
        <v>35.5</v>
      </c>
      <c r="E995" s="121">
        <v>14.8</v>
      </c>
      <c r="F995" s="108">
        <v>29.2</v>
      </c>
      <c r="G995" s="122">
        <v>48</v>
      </c>
    </row>
    <row r="996" spans="1:7" x14ac:dyDescent="0.25">
      <c r="A996" s="115">
        <f t="shared" si="15"/>
        <v>99.99999999999801</v>
      </c>
      <c r="B996" s="121">
        <v>11.3</v>
      </c>
      <c r="C996" s="108">
        <v>21.7</v>
      </c>
      <c r="D996" s="122">
        <v>35.6</v>
      </c>
      <c r="E996" s="121">
        <v>14.8</v>
      </c>
      <c r="F996" s="108">
        <v>29.2</v>
      </c>
      <c r="G996" s="122">
        <v>48</v>
      </c>
    </row>
    <row r="997" spans="1:7" x14ac:dyDescent="0.25">
      <c r="A997" s="115">
        <f t="shared" si="15"/>
        <v>100.099999999998</v>
      </c>
      <c r="B997" s="121">
        <v>11.3</v>
      </c>
      <c r="C997" s="108">
        <v>21.8</v>
      </c>
      <c r="D997" s="122">
        <v>35.6</v>
      </c>
      <c r="E997" s="121">
        <v>14.8</v>
      </c>
      <c r="F997" s="108">
        <v>29.3</v>
      </c>
      <c r="G997" s="122">
        <v>48.1</v>
      </c>
    </row>
    <row r="998" spans="1:7" x14ac:dyDescent="0.25">
      <c r="A998" s="115">
        <f t="shared" si="15"/>
        <v>100.199999999998</v>
      </c>
      <c r="B998" s="121">
        <v>11.3</v>
      </c>
      <c r="C998" s="108">
        <v>21.8</v>
      </c>
      <c r="D998" s="122">
        <v>35.700000000000003</v>
      </c>
      <c r="E998" s="121">
        <v>14.8</v>
      </c>
      <c r="F998" s="108">
        <v>29.3</v>
      </c>
      <c r="G998" s="122">
        <v>48.2</v>
      </c>
    </row>
    <row r="999" spans="1:7" x14ac:dyDescent="0.25">
      <c r="A999" s="115">
        <f t="shared" si="15"/>
        <v>100.29999999999799</v>
      </c>
      <c r="B999" s="121">
        <v>11.3</v>
      </c>
      <c r="C999" s="108">
        <v>21.8</v>
      </c>
      <c r="D999" s="122">
        <v>35.799999999999997</v>
      </c>
      <c r="E999" s="121">
        <v>14.8</v>
      </c>
      <c r="F999" s="108">
        <v>29.3</v>
      </c>
      <c r="G999" s="122">
        <v>48.3</v>
      </c>
    </row>
    <row r="1000" spans="1:7" x14ac:dyDescent="0.25">
      <c r="A1000" s="115">
        <f t="shared" si="15"/>
        <v>100.39999999999799</v>
      </c>
      <c r="B1000" s="121">
        <v>11.4</v>
      </c>
      <c r="C1000" s="108">
        <v>21.9</v>
      </c>
      <c r="D1000" s="122">
        <v>35.799999999999997</v>
      </c>
      <c r="E1000" s="121">
        <v>14.9</v>
      </c>
      <c r="F1000" s="108">
        <v>29.4</v>
      </c>
      <c r="G1000" s="122">
        <v>48.4</v>
      </c>
    </row>
    <row r="1001" spans="1:7" x14ac:dyDescent="0.25">
      <c r="A1001" s="115">
        <f t="shared" si="15"/>
        <v>100.49999999999798</v>
      </c>
      <c r="B1001" s="121">
        <v>11.4</v>
      </c>
      <c r="C1001" s="108">
        <v>21.9</v>
      </c>
      <c r="D1001" s="122">
        <v>35.9</v>
      </c>
      <c r="E1001" s="121">
        <v>14.9</v>
      </c>
      <c r="F1001" s="108">
        <v>29.4</v>
      </c>
      <c r="G1001" s="122">
        <v>48.4</v>
      </c>
    </row>
    <row r="1002" spans="1:7" x14ac:dyDescent="0.25">
      <c r="A1002" s="115">
        <f t="shared" si="15"/>
        <v>100.59999999999798</v>
      </c>
      <c r="B1002" s="121">
        <v>11.4</v>
      </c>
      <c r="C1002" s="108">
        <v>21.9</v>
      </c>
      <c r="D1002" s="122">
        <v>36</v>
      </c>
      <c r="E1002" s="121">
        <v>14.9</v>
      </c>
      <c r="F1002" s="108">
        <v>29.5</v>
      </c>
      <c r="G1002" s="122">
        <v>48.5</v>
      </c>
    </row>
    <row r="1003" spans="1:7" x14ac:dyDescent="0.25">
      <c r="A1003" s="115">
        <f t="shared" si="15"/>
        <v>100.69999999999797</v>
      </c>
      <c r="B1003" s="121">
        <v>11.4</v>
      </c>
      <c r="C1003" s="108">
        <v>22</v>
      </c>
      <c r="D1003" s="122">
        <v>36</v>
      </c>
      <c r="E1003" s="121">
        <v>14.9</v>
      </c>
      <c r="F1003" s="108">
        <v>29.5</v>
      </c>
      <c r="G1003" s="122">
        <v>48.6</v>
      </c>
    </row>
    <row r="1004" spans="1:7" x14ac:dyDescent="0.25">
      <c r="A1004" s="115">
        <f t="shared" si="15"/>
        <v>100.79999999999797</v>
      </c>
      <c r="B1004" s="121">
        <v>11.4</v>
      </c>
      <c r="C1004" s="108">
        <v>22</v>
      </c>
      <c r="D1004" s="122">
        <v>36.1</v>
      </c>
      <c r="E1004" s="121">
        <v>15</v>
      </c>
      <c r="F1004" s="108">
        <v>29.6</v>
      </c>
      <c r="G1004" s="122">
        <v>48.7</v>
      </c>
    </row>
    <row r="1005" spans="1:7" x14ac:dyDescent="0.25">
      <c r="A1005" s="115">
        <f t="shared" si="15"/>
        <v>100.89999999999796</v>
      </c>
      <c r="B1005" s="121">
        <v>11.4</v>
      </c>
      <c r="C1005" s="108">
        <v>22</v>
      </c>
      <c r="D1005" s="122">
        <v>36.1</v>
      </c>
      <c r="E1005" s="121">
        <v>15</v>
      </c>
      <c r="F1005" s="108">
        <v>29.6</v>
      </c>
      <c r="G1005" s="122">
        <v>48.8</v>
      </c>
    </row>
    <row r="1006" spans="1:7" x14ac:dyDescent="0.25">
      <c r="A1006" s="115">
        <f t="shared" si="15"/>
        <v>100.99999999999795</v>
      </c>
      <c r="B1006" s="121">
        <v>11.5</v>
      </c>
      <c r="C1006" s="108">
        <v>22.1</v>
      </c>
      <c r="D1006" s="122">
        <v>36.200000000000003</v>
      </c>
      <c r="E1006" s="121">
        <v>15</v>
      </c>
      <c r="F1006" s="108">
        <v>29.7</v>
      </c>
      <c r="G1006" s="122">
        <v>48.9</v>
      </c>
    </row>
    <row r="1007" spans="1:7" x14ac:dyDescent="0.25">
      <c r="A1007" s="115">
        <f t="shared" si="15"/>
        <v>101.09999999999795</v>
      </c>
      <c r="B1007" s="121">
        <v>11.5</v>
      </c>
      <c r="C1007" s="108">
        <v>22.1</v>
      </c>
      <c r="D1007" s="122">
        <v>36.299999999999997</v>
      </c>
      <c r="E1007" s="121">
        <v>15</v>
      </c>
      <c r="F1007" s="108">
        <v>29.8</v>
      </c>
      <c r="G1007" s="122">
        <v>49</v>
      </c>
    </row>
    <row r="1008" spans="1:7" x14ac:dyDescent="0.25">
      <c r="A1008" s="115">
        <f t="shared" si="15"/>
        <v>101.19999999999794</v>
      </c>
      <c r="B1008" s="121">
        <v>11.5</v>
      </c>
      <c r="C1008" s="108">
        <v>22.2</v>
      </c>
      <c r="D1008" s="122">
        <v>36.299999999999997</v>
      </c>
      <c r="E1008" s="121">
        <v>15.1</v>
      </c>
      <c r="F1008" s="108">
        <v>29.8</v>
      </c>
      <c r="G1008" s="122">
        <v>49</v>
      </c>
    </row>
    <row r="1009" spans="1:7" x14ac:dyDescent="0.25">
      <c r="A1009" s="115">
        <f t="shared" si="15"/>
        <v>101.29999999999794</v>
      </c>
      <c r="B1009" s="121">
        <v>11.5</v>
      </c>
      <c r="C1009" s="108">
        <v>22.2</v>
      </c>
      <c r="D1009" s="122">
        <v>36.4</v>
      </c>
      <c r="E1009" s="121">
        <v>15.1</v>
      </c>
      <c r="F1009" s="108">
        <v>29.9</v>
      </c>
      <c r="G1009" s="122">
        <v>49.1</v>
      </c>
    </row>
    <row r="1010" spans="1:7" x14ac:dyDescent="0.25">
      <c r="A1010" s="115">
        <f t="shared" si="15"/>
        <v>101.39999999999793</v>
      </c>
      <c r="B1010" s="121">
        <v>11.5</v>
      </c>
      <c r="C1010" s="108">
        <v>22.2</v>
      </c>
      <c r="D1010" s="122">
        <v>36.5</v>
      </c>
      <c r="E1010" s="121">
        <v>15.1</v>
      </c>
      <c r="F1010" s="108">
        <v>29.9</v>
      </c>
      <c r="G1010" s="122">
        <v>49.2</v>
      </c>
    </row>
    <row r="1011" spans="1:7" x14ac:dyDescent="0.25">
      <c r="A1011" s="115">
        <f t="shared" si="15"/>
        <v>101.49999999999793</v>
      </c>
      <c r="B1011" s="121">
        <v>11.6</v>
      </c>
      <c r="C1011" s="108">
        <v>22.3</v>
      </c>
      <c r="D1011" s="122">
        <v>36.5</v>
      </c>
      <c r="E1011" s="121">
        <v>15.1</v>
      </c>
      <c r="F1011" s="108">
        <v>30</v>
      </c>
      <c r="G1011" s="122">
        <v>49.3</v>
      </c>
    </row>
    <row r="1012" spans="1:7" x14ac:dyDescent="0.25">
      <c r="A1012" s="115">
        <f t="shared" si="15"/>
        <v>101.59999999999792</v>
      </c>
      <c r="B1012" s="121">
        <v>11.6</v>
      </c>
      <c r="C1012" s="108">
        <v>22.3</v>
      </c>
      <c r="D1012" s="122">
        <v>36.6</v>
      </c>
      <c r="E1012" s="121">
        <v>15.2</v>
      </c>
      <c r="F1012" s="108">
        <v>30</v>
      </c>
      <c r="G1012" s="122">
        <v>49.4</v>
      </c>
    </row>
    <row r="1013" spans="1:7" x14ac:dyDescent="0.25">
      <c r="A1013" s="115">
        <f t="shared" si="15"/>
        <v>101.69999999999791</v>
      </c>
      <c r="B1013" s="121">
        <v>11.6</v>
      </c>
      <c r="C1013" s="108">
        <v>22.4</v>
      </c>
      <c r="D1013" s="122">
        <v>36.700000000000003</v>
      </c>
      <c r="E1013" s="121">
        <v>15.2</v>
      </c>
      <c r="F1013" s="108">
        <v>30.1</v>
      </c>
      <c r="G1013" s="122">
        <v>49.5</v>
      </c>
    </row>
    <row r="1014" spans="1:7" x14ac:dyDescent="0.25">
      <c r="A1014" s="115">
        <f t="shared" si="15"/>
        <v>101.79999999999791</v>
      </c>
      <c r="B1014" s="121">
        <v>11.6</v>
      </c>
      <c r="C1014" s="108">
        <v>22.4</v>
      </c>
      <c r="D1014" s="122">
        <v>36.700000000000003</v>
      </c>
      <c r="E1014" s="121">
        <v>15.2</v>
      </c>
      <c r="F1014" s="108">
        <v>30.2</v>
      </c>
      <c r="G1014" s="122">
        <v>49.6</v>
      </c>
    </row>
    <row r="1015" spans="1:7" x14ac:dyDescent="0.25">
      <c r="A1015" s="115">
        <f t="shared" si="15"/>
        <v>101.8999999999979</v>
      </c>
      <c r="B1015" s="121">
        <v>11.7</v>
      </c>
      <c r="C1015" s="108">
        <v>22.5</v>
      </c>
      <c r="D1015" s="122">
        <v>36.799999999999997</v>
      </c>
      <c r="E1015" s="121">
        <v>15.3</v>
      </c>
      <c r="F1015" s="108">
        <v>30.2</v>
      </c>
      <c r="G1015" s="122">
        <v>49.7</v>
      </c>
    </row>
    <row r="1016" spans="1:7" x14ac:dyDescent="0.25">
      <c r="A1016" s="115">
        <f t="shared" si="15"/>
        <v>101.9999999999979</v>
      </c>
      <c r="B1016" s="121">
        <v>11.7</v>
      </c>
      <c r="C1016" s="108">
        <v>22.5</v>
      </c>
      <c r="D1016" s="122">
        <v>36.9</v>
      </c>
      <c r="E1016" s="121">
        <v>15.3</v>
      </c>
      <c r="F1016" s="108">
        <v>30.3</v>
      </c>
      <c r="G1016" s="122">
        <v>49.8</v>
      </c>
    </row>
    <row r="1017" spans="1:7" x14ac:dyDescent="0.25">
      <c r="A1017" s="115">
        <f t="shared" si="15"/>
        <v>102.09999999999789</v>
      </c>
      <c r="B1017" s="121">
        <v>11.7</v>
      </c>
      <c r="C1017" s="108">
        <v>22.6</v>
      </c>
      <c r="D1017" s="122">
        <v>36.9</v>
      </c>
      <c r="E1017" s="121">
        <v>15.3</v>
      </c>
      <c r="F1017" s="108">
        <v>30.3</v>
      </c>
      <c r="G1017" s="122">
        <v>49.9</v>
      </c>
    </row>
    <row r="1018" spans="1:7" x14ac:dyDescent="0.25">
      <c r="A1018" s="115">
        <f t="shared" si="15"/>
        <v>102.19999999999789</v>
      </c>
      <c r="B1018" s="121">
        <v>11.7</v>
      </c>
      <c r="C1018" s="108">
        <v>22.6</v>
      </c>
      <c r="D1018" s="122">
        <v>37</v>
      </c>
      <c r="E1018" s="121">
        <v>15.4</v>
      </c>
      <c r="F1018" s="108">
        <v>30.4</v>
      </c>
      <c r="G1018" s="122">
        <v>50</v>
      </c>
    </row>
    <row r="1019" spans="1:7" x14ac:dyDescent="0.25">
      <c r="A1019" s="115">
        <f t="shared" si="15"/>
        <v>102.29999999999788</v>
      </c>
      <c r="B1019" s="121">
        <v>11.8</v>
      </c>
      <c r="C1019" s="108">
        <v>22.6</v>
      </c>
      <c r="D1019" s="122">
        <v>37.1</v>
      </c>
      <c r="E1019" s="121">
        <v>15.4</v>
      </c>
      <c r="F1019" s="108">
        <v>30.5</v>
      </c>
      <c r="G1019" s="122">
        <v>50.1</v>
      </c>
    </row>
    <row r="1020" spans="1:7" x14ac:dyDescent="0.25">
      <c r="A1020" s="115">
        <f t="shared" si="15"/>
        <v>102.39999999999787</v>
      </c>
      <c r="B1020" s="121">
        <v>11.8</v>
      </c>
      <c r="C1020" s="108">
        <v>22.7</v>
      </c>
      <c r="D1020" s="122">
        <v>37.200000000000003</v>
      </c>
      <c r="E1020" s="121">
        <v>15.5</v>
      </c>
      <c r="F1020" s="108">
        <v>30.5</v>
      </c>
      <c r="G1020" s="122">
        <v>50.1</v>
      </c>
    </row>
    <row r="1021" spans="1:7" x14ac:dyDescent="0.25">
      <c r="A1021" s="115">
        <f t="shared" si="15"/>
        <v>102.49999999999787</v>
      </c>
      <c r="B1021" s="121">
        <v>11.8</v>
      </c>
      <c r="C1021" s="108">
        <v>22.7</v>
      </c>
      <c r="D1021" s="122">
        <v>37.200000000000003</v>
      </c>
      <c r="E1021" s="121">
        <v>15.5</v>
      </c>
      <c r="F1021" s="108">
        <v>30.6</v>
      </c>
      <c r="G1021" s="122">
        <v>50.2</v>
      </c>
    </row>
    <row r="1022" spans="1:7" x14ac:dyDescent="0.25">
      <c r="A1022" s="115">
        <f t="shared" si="15"/>
        <v>102.59999999999786</v>
      </c>
      <c r="B1022" s="121">
        <v>11.9</v>
      </c>
      <c r="C1022" s="108">
        <v>22.8</v>
      </c>
      <c r="D1022" s="122">
        <v>37.299999999999997</v>
      </c>
      <c r="E1022" s="121">
        <v>15.5</v>
      </c>
      <c r="F1022" s="108">
        <v>30.7</v>
      </c>
      <c r="G1022" s="122">
        <v>50.3</v>
      </c>
    </row>
    <row r="1023" spans="1:7" x14ac:dyDescent="0.25">
      <c r="A1023" s="115">
        <f t="shared" si="15"/>
        <v>102.69999999999786</v>
      </c>
      <c r="B1023" s="121">
        <v>11.9</v>
      </c>
      <c r="C1023" s="108">
        <v>22.8</v>
      </c>
      <c r="D1023" s="122">
        <v>37.4</v>
      </c>
      <c r="E1023" s="121">
        <v>15.6</v>
      </c>
      <c r="F1023" s="108">
        <v>30.7</v>
      </c>
      <c r="G1023" s="122">
        <v>50.4</v>
      </c>
    </row>
    <row r="1024" spans="1:7" x14ac:dyDescent="0.25">
      <c r="A1024" s="115">
        <f t="shared" si="15"/>
        <v>102.79999999999785</v>
      </c>
      <c r="B1024" s="121">
        <v>11.9</v>
      </c>
      <c r="C1024" s="108">
        <v>22.9</v>
      </c>
      <c r="D1024" s="122">
        <v>37.5</v>
      </c>
      <c r="E1024" s="121">
        <v>15.6</v>
      </c>
      <c r="F1024" s="108">
        <v>30.8</v>
      </c>
      <c r="G1024" s="122">
        <v>50.5</v>
      </c>
    </row>
    <row r="1025" spans="1:7" x14ac:dyDescent="0.25">
      <c r="A1025" s="115">
        <f t="shared" si="15"/>
        <v>102.89999999999785</v>
      </c>
      <c r="B1025" s="121">
        <v>11.9</v>
      </c>
      <c r="C1025" s="108">
        <v>22.9</v>
      </c>
      <c r="D1025" s="122">
        <v>37.5</v>
      </c>
      <c r="E1025" s="121">
        <v>15.7</v>
      </c>
      <c r="F1025" s="108">
        <v>30.9</v>
      </c>
      <c r="G1025" s="122">
        <v>50.6</v>
      </c>
    </row>
    <row r="1026" spans="1:7" x14ac:dyDescent="0.25">
      <c r="A1026" s="115">
        <f t="shared" si="15"/>
        <v>102.99999999999784</v>
      </c>
      <c r="B1026" s="121">
        <v>12</v>
      </c>
      <c r="C1026" s="108">
        <v>23</v>
      </c>
      <c r="D1026" s="122">
        <v>37.6</v>
      </c>
      <c r="E1026" s="121">
        <v>15.7</v>
      </c>
      <c r="F1026" s="108">
        <v>30.9</v>
      </c>
      <c r="G1026" s="122">
        <v>50.7</v>
      </c>
    </row>
    <row r="1027" spans="1:7" x14ac:dyDescent="0.25">
      <c r="A1027" s="115">
        <f t="shared" si="15"/>
        <v>103.09999999999783</v>
      </c>
      <c r="B1027" s="121">
        <v>12</v>
      </c>
      <c r="C1027" s="108">
        <v>23</v>
      </c>
      <c r="D1027" s="122">
        <v>37.700000000000003</v>
      </c>
      <c r="E1027" s="121">
        <v>15.8</v>
      </c>
      <c r="F1027" s="108">
        <v>31</v>
      </c>
      <c r="G1027" s="122">
        <v>50.9</v>
      </c>
    </row>
    <row r="1028" spans="1:7" x14ac:dyDescent="0.25">
      <c r="A1028" s="115">
        <f t="shared" si="15"/>
        <v>103.19999999999783</v>
      </c>
      <c r="B1028" s="121">
        <v>12</v>
      </c>
      <c r="C1028" s="108">
        <v>23.1</v>
      </c>
      <c r="D1028" s="122">
        <v>37.799999999999997</v>
      </c>
      <c r="E1028" s="121">
        <v>15.8</v>
      </c>
      <c r="F1028" s="108">
        <v>31.1</v>
      </c>
      <c r="G1028" s="122">
        <v>51</v>
      </c>
    </row>
    <row r="1029" spans="1:7" x14ac:dyDescent="0.25">
      <c r="A1029" s="115">
        <f t="shared" si="15"/>
        <v>103.29999999999782</v>
      </c>
      <c r="B1029" s="121">
        <v>12.1</v>
      </c>
      <c r="C1029" s="108">
        <v>23.1</v>
      </c>
      <c r="D1029" s="122">
        <v>37.799999999999997</v>
      </c>
      <c r="E1029" s="121">
        <v>15.9</v>
      </c>
      <c r="F1029" s="108">
        <v>31.2</v>
      </c>
      <c r="G1029" s="122">
        <v>51.1</v>
      </c>
    </row>
    <row r="1030" spans="1:7" x14ac:dyDescent="0.25">
      <c r="A1030" s="115">
        <f t="shared" si="15"/>
        <v>103.39999999999782</v>
      </c>
      <c r="B1030" s="121">
        <v>12.1</v>
      </c>
      <c r="C1030" s="108">
        <v>23.2</v>
      </c>
      <c r="D1030" s="122">
        <v>37.9</v>
      </c>
      <c r="E1030" s="121">
        <v>15.9</v>
      </c>
      <c r="F1030" s="108">
        <v>31.2</v>
      </c>
      <c r="G1030" s="122">
        <v>51.2</v>
      </c>
    </row>
    <row r="1031" spans="1:7" x14ac:dyDescent="0.25">
      <c r="A1031" s="115">
        <f t="shared" si="15"/>
        <v>103.49999999999781</v>
      </c>
      <c r="B1031" s="121">
        <v>12.1</v>
      </c>
      <c r="C1031" s="108">
        <v>23.3</v>
      </c>
      <c r="D1031" s="122">
        <v>38</v>
      </c>
      <c r="E1031" s="121">
        <v>16</v>
      </c>
      <c r="F1031" s="108">
        <v>31.3</v>
      </c>
      <c r="G1031" s="122">
        <v>51.3</v>
      </c>
    </row>
    <row r="1032" spans="1:7" x14ac:dyDescent="0.25">
      <c r="A1032" s="115">
        <f t="shared" si="15"/>
        <v>103.59999999999781</v>
      </c>
      <c r="B1032" s="121">
        <v>12.2</v>
      </c>
      <c r="C1032" s="108">
        <v>23.3</v>
      </c>
      <c r="D1032" s="122">
        <v>38.1</v>
      </c>
      <c r="E1032" s="121">
        <v>16</v>
      </c>
      <c r="F1032" s="108">
        <v>31.4</v>
      </c>
      <c r="G1032" s="122">
        <v>51.4</v>
      </c>
    </row>
    <row r="1033" spans="1:7" x14ac:dyDescent="0.25">
      <c r="A1033" s="115">
        <f t="shared" ref="A1033:A1096" si="16">A1032+0.1</f>
        <v>103.6999999999978</v>
      </c>
      <c r="B1033" s="121">
        <v>12.2</v>
      </c>
      <c r="C1033" s="108">
        <v>23.4</v>
      </c>
      <c r="D1033" s="122">
        <v>38.200000000000003</v>
      </c>
      <c r="E1033" s="121">
        <v>16.100000000000001</v>
      </c>
      <c r="F1033" s="108">
        <v>31.5</v>
      </c>
      <c r="G1033" s="122">
        <v>51.5</v>
      </c>
    </row>
    <row r="1034" spans="1:7" x14ac:dyDescent="0.25">
      <c r="A1034" s="115">
        <f t="shared" si="16"/>
        <v>103.79999999999779</v>
      </c>
      <c r="B1034" s="121">
        <v>12.3</v>
      </c>
      <c r="C1034" s="108">
        <v>23.4</v>
      </c>
      <c r="D1034" s="122">
        <v>38.200000000000003</v>
      </c>
      <c r="E1034" s="121">
        <v>16.100000000000001</v>
      </c>
      <c r="F1034" s="108">
        <v>31.5</v>
      </c>
      <c r="G1034" s="122">
        <v>51.6</v>
      </c>
    </row>
    <row r="1035" spans="1:7" x14ac:dyDescent="0.25">
      <c r="A1035" s="115">
        <f t="shared" si="16"/>
        <v>103.89999999999779</v>
      </c>
      <c r="B1035" s="121">
        <v>12.3</v>
      </c>
      <c r="C1035" s="108">
        <v>23.5</v>
      </c>
      <c r="D1035" s="122">
        <v>38.299999999999997</v>
      </c>
      <c r="E1035" s="121">
        <v>16.2</v>
      </c>
      <c r="F1035" s="108">
        <v>31.6</v>
      </c>
      <c r="G1035" s="122">
        <v>51.7</v>
      </c>
    </row>
    <row r="1036" spans="1:7" x14ac:dyDescent="0.25">
      <c r="A1036" s="115">
        <f t="shared" si="16"/>
        <v>103.99999999999778</v>
      </c>
      <c r="B1036" s="121">
        <v>12.3</v>
      </c>
      <c r="C1036" s="108">
        <v>23.5</v>
      </c>
      <c r="D1036" s="122">
        <v>38.4</v>
      </c>
      <c r="E1036" s="121">
        <v>16.2</v>
      </c>
      <c r="F1036" s="108">
        <v>31.7</v>
      </c>
      <c r="G1036" s="122">
        <v>51.8</v>
      </c>
    </row>
    <row r="1037" spans="1:7" x14ac:dyDescent="0.25">
      <c r="A1037" s="115">
        <f t="shared" si="16"/>
        <v>104.09999999999778</v>
      </c>
      <c r="B1037" s="121">
        <v>12.4</v>
      </c>
      <c r="C1037" s="108">
        <v>23.6</v>
      </c>
      <c r="D1037" s="122">
        <v>38.5</v>
      </c>
      <c r="E1037" s="121">
        <v>16.3</v>
      </c>
      <c r="F1037" s="108">
        <v>31.8</v>
      </c>
      <c r="G1037" s="122">
        <v>51.9</v>
      </c>
    </row>
    <row r="1038" spans="1:7" x14ac:dyDescent="0.25">
      <c r="A1038" s="115">
        <f t="shared" si="16"/>
        <v>104.19999999999777</v>
      </c>
      <c r="B1038" s="121">
        <v>12.4</v>
      </c>
      <c r="C1038" s="108">
        <v>23.7</v>
      </c>
      <c r="D1038" s="122">
        <v>38.6</v>
      </c>
      <c r="E1038" s="121">
        <v>16.3</v>
      </c>
      <c r="F1038" s="108">
        <v>31.9</v>
      </c>
      <c r="G1038" s="122">
        <v>52.1</v>
      </c>
    </row>
    <row r="1039" spans="1:7" x14ac:dyDescent="0.25">
      <c r="A1039" s="115">
        <f t="shared" si="16"/>
        <v>104.29999999999777</v>
      </c>
      <c r="B1039" s="121">
        <v>12.5</v>
      </c>
      <c r="C1039" s="108">
        <v>23.7</v>
      </c>
      <c r="D1039" s="122">
        <v>38.700000000000003</v>
      </c>
      <c r="E1039" s="121">
        <v>16.399999999999999</v>
      </c>
      <c r="F1039" s="108">
        <v>32</v>
      </c>
      <c r="G1039" s="122">
        <v>52.2</v>
      </c>
    </row>
    <row r="1040" spans="1:7" x14ac:dyDescent="0.25">
      <c r="A1040" s="115">
        <f t="shared" si="16"/>
        <v>104.39999999999776</v>
      </c>
      <c r="B1040" s="121">
        <v>12.5</v>
      </c>
      <c r="C1040" s="108">
        <v>23.8</v>
      </c>
      <c r="D1040" s="122">
        <v>38.799999999999997</v>
      </c>
      <c r="E1040" s="121">
        <v>16.5</v>
      </c>
      <c r="F1040" s="108">
        <v>32</v>
      </c>
      <c r="G1040" s="122">
        <v>52.3</v>
      </c>
    </row>
    <row r="1041" spans="1:7" x14ac:dyDescent="0.25">
      <c r="A1041" s="115">
        <f t="shared" si="16"/>
        <v>104.49999999999775</v>
      </c>
      <c r="B1041" s="121">
        <v>12.6</v>
      </c>
      <c r="C1041" s="108">
        <v>23.9</v>
      </c>
      <c r="D1041" s="122">
        <v>38.9</v>
      </c>
      <c r="E1041" s="121">
        <v>16.5</v>
      </c>
      <c r="F1041" s="108">
        <v>32.1</v>
      </c>
      <c r="G1041" s="122">
        <v>52.4</v>
      </c>
    </row>
    <row r="1042" spans="1:7" x14ac:dyDescent="0.25">
      <c r="A1042" s="115">
        <f t="shared" si="16"/>
        <v>104.59999999999775</v>
      </c>
      <c r="B1042" s="121">
        <v>12.6</v>
      </c>
      <c r="C1042" s="108">
        <v>23.9</v>
      </c>
      <c r="D1042" s="122">
        <v>38.9</v>
      </c>
      <c r="E1042" s="121">
        <v>16.600000000000001</v>
      </c>
      <c r="F1042" s="108">
        <v>32.200000000000003</v>
      </c>
      <c r="G1042" s="122">
        <v>52.5</v>
      </c>
    </row>
    <row r="1043" spans="1:7" x14ac:dyDescent="0.25">
      <c r="A1043" s="115">
        <f t="shared" si="16"/>
        <v>104.69999999999774</v>
      </c>
      <c r="B1043" s="121">
        <v>12.7</v>
      </c>
      <c r="C1043" s="108">
        <v>24</v>
      </c>
      <c r="D1043" s="122">
        <v>39</v>
      </c>
      <c r="E1043" s="121">
        <v>16.7</v>
      </c>
      <c r="F1043" s="108">
        <v>32.299999999999997</v>
      </c>
      <c r="G1043" s="122">
        <v>52.7</v>
      </c>
    </row>
    <row r="1044" spans="1:7" x14ac:dyDescent="0.25">
      <c r="A1044" s="115">
        <f t="shared" si="16"/>
        <v>104.79999999999774</v>
      </c>
      <c r="B1044" s="121">
        <v>12.7</v>
      </c>
      <c r="C1044" s="108">
        <v>24.1</v>
      </c>
      <c r="D1044" s="122">
        <v>39.1</v>
      </c>
      <c r="E1044" s="121">
        <v>16.7</v>
      </c>
      <c r="F1044" s="108">
        <v>32.4</v>
      </c>
      <c r="G1044" s="122">
        <v>52.8</v>
      </c>
    </row>
    <row r="1045" spans="1:7" x14ac:dyDescent="0.25">
      <c r="A1045" s="115">
        <f t="shared" si="16"/>
        <v>104.89999999999773</v>
      </c>
      <c r="B1045" s="121">
        <v>12.8</v>
      </c>
      <c r="C1045" s="108">
        <v>24.1</v>
      </c>
      <c r="D1045" s="122">
        <v>39.200000000000003</v>
      </c>
      <c r="E1045" s="121">
        <v>16.8</v>
      </c>
      <c r="F1045" s="108">
        <v>32.5</v>
      </c>
      <c r="G1045" s="122">
        <v>52.9</v>
      </c>
    </row>
    <row r="1046" spans="1:7" x14ac:dyDescent="0.25">
      <c r="A1046" s="115">
        <f t="shared" si="16"/>
        <v>104.99999999999773</v>
      </c>
      <c r="B1046" s="121">
        <v>12.8</v>
      </c>
      <c r="C1046" s="108">
        <v>24.2</v>
      </c>
      <c r="D1046" s="122">
        <v>39.299999999999997</v>
      </c>
      <c r="E1046" s="121">
        <v>16.899999999999999</v>
      </c>
      <c r="F1046" s="108">
        <v>32.6</v>
      </c>
      <c r="G1046" s="122">
        <v>53</v>
      </c>
    </row>
    <row r="1047" spans="1:7" x14ac:dyDescent="0.25">
      <c r="A1047" s="115">
        <f t="shared" si="16"/>
        <v>105.09999999999772</v>
      </c>
      <c r="B1047" s="121">
        <v>12.9</v>
      </c>
      <c r="C1047" s="108">
        <v>24.3</v>
      </c>
      <c r="D1047" s="122">
        <v>39.4</v>
      </c>
      <c r="E1047" s="121">
        <v>17</v>
      </c>
      <c r="F1047" s="108">
        <v>32.700000000000003</v>
      </c>
      <c r="G1047" s="122">
        <v>53.2</v>
      </c>
    </row>
    <row r="1048" spans="1:7" x14ac:dyDescent="0.25">
      <c r="A1048" s="115">
        <f t="shared" si="16"/>
        <v>105.19999999999771</v>
      </c>
      <c r="B1048" s="121">
        <v>12.9</v>
      </c>
      <c r="C1048" s="108">
        <v>24.4</v>
      </c>
      <c r="D1048" s="122">
        <v>39.5</v>
      </c>
      <c r="E1048" s="121">
        <v>17</v>
      </c>
      <c r="F1048" s="108">
        <v>32.799999999999997</v>
      </c>
      <c r="G1048" s="122">
        <v>53.3</v>
      </c>
    </row>
    <row r="1049" spans="1:7" x14ac:dyDescent="0.25">
      <c r="A1049" s="115">
        <f t="shared" si="16"/>
        <v>105.29999999999771</v>
      </c>
      <c r="B1049" s="121">
        <v>13</v>
      </c>
      <c r="C1049" s="108">
        <v>24.4</v>
      </c>
      <c r="D1049" s="122">
        <v>39.6</v>
      </c>
      <c r="E1049" s="121">
        <v>17.100000000000001</v>
      </c>
      <c r="F1049" s="108">
        <v>32.9</v>
      </c>
      <c r="G1049" s="122">
        <v>53.4</v>
      </c>
    </row>
    <row r="1050" spans="1:7" x14ac:dyDescent="0.25">
      <c r="A1050" s="115">
        <f t="shared" si="16"/>
        <v>105.3999999999977</v>
      </c>
      <c r="B1050" s="121">
        <v>13</v>
      </c>
      <c r="C1050" s="108">
        <v>24.5</v>
      </c>
      <c r="D1050" s="122">
        <v>39.700000000000003</v>
      </c>
      <c r="E1050" s="121">
        <v>17.2</v>
      </c>
      <c r="F1050" s="108">
        <v>33</v>
      </c>
      <c r="G1050" s="122">
        <v>53.6</v>
      </c>
    </row>
    <row r="1051" spans="1:7" x14ac:dyDescent="0.25">
      <c r="A1051" s="115">
        <f t="shared" si="16"/>
        <v>105.4999999999977</v>
      </c>
      <c r="B1051" s="121">
        <v>13.1</v>
      </c>
      <c r="C1051" s="108">
        <v>24.6</v>
      </c>
      <c r="D1051" s="122">
        <v>39.799999999999997</v>
      </c>
      <c r="E1051" s="121">
        <v>17.3</v>
      </c>
      <c r="F1051" s="108">
        <v>33.1</v>
      </c>
      <c r="G1051" s="122">
        <v>53.7</v>
      </c>
    </row>
    <row r="1052" spans="1:7" x14ac:dyDescent="0.25">
      <c r="A1052" s="115">
        <f t="shared" si="16"/>
        <v>105.59999999999769</v>
      </c>
      <c r="B1052" s="121">
        <v>13.2</v>
      </c>
      <c r="C1052" s="108">
        <v>24.7</v>
      </c>
      <c r="D1052" s="122">
        <v>39.9</v>
      </c>
      <c r="E1052" s="121">
        <v>17.399999999999999</v>
      </c>
      <c r="F1052" s="108">
        <v>33.200000000000003</v>
      </c>
      <c r="G1052" s="122">
        <v>53.8</v>
      </c>
    </row>
    <row r="1053" spans="1:7" x14ac:dyDescent="0.25">
      <c r="A1053" s="115">
        <f t="shared" si="16"/>
        <v>105.69999999999769</v>
      </c>
      <c r="B1053" s="121">
        <v>13.2</v>
      </c>
      <c r="C1053" s="108">
        <v>24.7</v>
      </c>
      <c r="D1053" s="122">
        <v>40</v>
      </c>
      <c r="E1053" s="121">
        <v>17.5</v>
      </c>
      <c r="F1053" s="108">
        <v>33.299999999999997</v>
      </c>
      <c r="G1053" s="122">
        <v>54</v>
      </c>
    </row>
    <row r="1054" spans="1:7" x14ac:dyDescent="0.25">
      <c r="A1054" s="115">
        <f t="shared" si="16"/>
        <v>105.79999999999768</v>
      </c>
      <c r="B1054" s="121">
        <v>13.3</v>
      </c>
      <c r="C1054" s="108">
        <v>24.8</v>
      </c>
      <c r="D1054" s="122">
        <v>40.1</v>
      </c>
      <c r="E1054" s="121">
        <v>17.600000000000001</v>
      </c>
      <c r="F1054" s="108">
        <v>33.4</v>
      </c>
      <c r="G1054" s="122">
        <v>54.1</v>
      </c>
    </row>
    <row r="1055" spans="1:7" x14ac:dyDescent="0.25">
      <c r="A1055" s="115">
        <f t="shared" si="16"/>
        <v>105.89999999999768</v>
      </c>
      <c r="B1055" s="121">
        <v>13.4</v>
      </c>
      <c r="C1055" s="108">
        <v>24.9</v>
      </c>
      <c r="D1055" s="122">
        <v>40.200000000000003</v>
      </c>
      <c r="E1055" s="121">
        <v>17.600000000000001</v>
      </c>
      <c r="F1055" s="108">
        <v>33.6</v>
      </c>
      <c r="G1055" s="122">
        <v>54.2</v>
      </c>
    </row>
    <row r="1056" spans="1:7" x14ac:dyDescent="0.25">
      <c r="A1056" s="115">
        <f t="shared" si="16"/>
        <v>105.99999999999767</v>
      </c>
      <c r="B1056" s="121">
        <v>13.4</v>
      </c>
      <c r="C1056" s="108">
        <v>25</v>
      </c>
      <c r="D1056" s="122">
        <v>40.299999999999997</v>
      </c>
      <c r="E1056" s="121">
        <v>17.7</v>
      </c>
      <c r="F1056" s="108">
        <v>33.700000000000003</v>
      </c>
      <c r="G1056" s="122">
        <v>54.4</v>
      </c>
    </row>
    <row r="1057" spans="1:7" x14ac:dyDescent="0.25">
      <c r="A1057" s="115">
        <f t="shared" si="16"/>
        <v>106.09999999999766</v>
      </c>
      <c r="B1057" s="121">
        <v>13.5</v>
      </c>
      <c r="C1057" s="108">
        <v>25.1</v>
      </c>
      <c r="D1057" s="122">
        <v>40.5</v>
      </c>
      <c r="E1057" s="121">
        <v>17.8</v>
      </c>
      <c r="F1057" s="108">
        <v>33.799999999999997</v>
      </c>
      <c r="G1057" s="122">
        <v>54.5</v>
      </c>
    </row>
    <row r="1058" spans="1:7" x14ac:dyDescent="0.25">
      <c r="A1058" s="115">
        <f t="shared" si="16"/>
        <v>106.19999999999766</v>
      </c>
      <c r="B1058" s="121">
        <v>13.6</v>
      </c>
      <c r="C1058" s="108">
        <v>25.2</v>
      </c>
      <c r="D1058" s="122">
        <v>40.6</v>
      </c>
      <c r="E1058" s="121">
        <v>17.899999999999999</v>
      </c>
      <c r="F1058" s="108">
        <v>33.9</v>
      </c>
      <c r="G1058" s="122">
        <v>54.7</v>
      </c>
    </row>
    <row r="1059" spans="1:7" x14ac:dyDescent="0.25">
      <c r="A1059" s="115">
        <f t="shared" si="16"/>
        <v>106.29999999999765</v>
      </c>
      <c r="B1059" s="121">
        <v>13.6</v>
      </c>
      <c r="C1059" s="108">
        <v>25.3</v>
      </c>
      <c r="D1059" s="122">
        <v>40.700000000000003</v>
      </c>
      <c r="E1059" s="121">
        <v>18</v>
      </c>
      <c r="F1059" s="108">
        <v>34</v>
      </c>
      <c r="G1059" s="122">
        <v>54.8</v>
      </c>
    </row>
    <row r="1060" spans="1:7" x14ac:dyDescent="0.25">
      <c r="A1060" s="115">
        <f t="shared" si="16"/>
        <v>106.39999999999765</v>
      </c>
      <c r="B1060" s="121">
        <v>13.7</v>
      </c>
      <c r="C1060" s="108">
        <v>25.3</v>
      </c>
      <c r="D1060" s="122">
        <v>40.799999999999997</v>
      </c>
      <c r="E1060" s="121">
        <v>18.100000000000001</v>
      </c>
      <c r="F1060" s="108">
        <v>34.200000000000003</v>
      </c>
      <c r="G1060" s="122">
        <v>55</v>
      </c>
    </row>
    <row r="1061" spans="1:7" x14ac:dyDescent="0.25">
      <c r="A1061" s="115">
        <f t="shared" si="16"/>
        <v>106.49999999999764</v>
      </c>
      <c r="B1061" s="121">
        <v>13.8</v>
      </c>
      <c r="C1061" s="108">
        <v>25.4</v>
      </c>
      <c r="D1061" s="122">
        <v>40.9</v>
      </c>
      <c r="E1061" s="121">
        <v>18.2</v>
      </c>
      <c r="F1061" s="108">
        <v>34.299999999999997</v>
      </c>
      <c r="G1061" s="122">
        <v>55.1</v>
      </c>
    </row>
    <row r="1062" spans="1:7" x14ac:dyDescent="0.25">
      <c r="A1062" s="115">
        <f t="shared" si="16"/>
        <v>106.59999999999764</v>
      </c>
      <c r="B1062" s="121">
        <v>13.9</v>
      </c>
      <c r="C1062" s="108">
        <v>25.5</v>
      </c>
      <c r="D1062" s="122">
        <v>41</v>
      </c>
      <c r="E1062" s="121">
        <v>18.399999999999999</v>
      </c>
      <c r="F1062" s="108">
        <v>34.4</v>
      </c>
      <c r="G1062" s="122">
        <v>55.3</v>
      </c>
    </row>
    <row r="1063" spans="1:7" x14ac:dyDescent="0.25">
      <c r="A1063" s="115">
        <f t="shared" si="16"/>
        <v>106.69999999999763</v>
      </c>
      <c r="B1063" s="121">
        <v>14</v>
      </c>
      <c r="C1063" s="108">
        <v>25.6</v>
      </c>
      <c r="D1063" s="122">
        <v>41.1</v>
      </c>
      <c r="E1063" s="121">
        <v>18.5</v>
      </c>
      <c r="F1063" s="108">
        <v>34.6</v>
      </c>
      <c r="G1063" s="122">
        <v>55.5</v>
      </c>
    </row>
    <row r="1064" spans="1:7" x14ac:dyDescent="0.25">
      <c r="A1064" s="115">
        <f t="shared" si="16"/>
        <v>106.79999999999762</v>
      </c>
      <c r="B1064" s="121">
        <v>14</v>
      </c>
      <c r="C1064" s="108">
        <v>25.7</v>
      </c>
      <c r="D1064" s="122">
        <v>41.3</v>
      </c>
      <c r="E1064" s="121">
        <v>18.600000000000001</v>
      </c>
      <c r="F1064" s="108">
        <v>34.700000000000003</v>
      </c>
      <c r="G1064" s="122">
        <v>55.6</v>
      </c>
    </row>
    <row r="1065" spans="1:7" x14ac:dyDescent="0.25">
      <c r="A1065" s="115">
        <f t="shared" si="16"/>
        <v>106.89999999999762</v>
      </c>
      <c r="B1065" s="121">
        <v>14.1</v>
      </c>
      <c r="C1065" s="108">
        <v>25.8</v>
      </c>
      <c r="D1065" s="122">
        <v>41.4</v>
      </c>
      <c r="E1065" s="121">
        <v>18.7</v>
      </c>
      <c r="F1065" s="108">
        <v>34.799999999999997</v>
      </c>
      <c r="G1065" s="122">
        <v>55.8</v>
      </c>
    </row>
    <row r="1066" spans="1:7" x14ac:dyDescent="0.25">
      <c r="A1066" s="115">
        <f t="shared" si="16"/>
        <v>106.99999999999761</v>
      </c>
      <c r="B1066" s="121">
        <v>14.2</v>
      </c>
      <c r="C1066" s="108">
        <v>25.9</v>
      </c>
      <c r="D1066" s="122">
        <v>41.5</v>
      </c>
      <c r="E1066" s="121">
        <v>18.8</v>
      </c>
      <c r="F1066" s="108">
        <v>35</v>
      </c>
      <c r="G1066" s="122">
        <v>56</v>
      </c>
    </row>
    <row r="1067" spans="1:7" x14ac:dyDescent="0.25">
      <c r="A1067" s="115">
        <f t="shared" si="16"/>
        <v>107.09999999999761</v>
      </c>
      <c r="B1067" s="121">
        <v>14.3</v>
      </c>
      <c r="C1067" s="108">
        <v>26</v>
      </c>
      <c r="D1067" s="122">
        <v>41.6</v>
      </c>
      <c r="E1067" s="121">
        <v>19</v>
      </c>
      <c r="F1067" s="108">
        <v>35.1</v>
      </c>
      <c r="G1067" s="122">
        <v>56.1</v>
      </c>
    </row>
    <row r="1068" spans="1:7" x14ac:dyDescent="0.25">
      <c r="A1068" s="115">
        <f t="shared" si="16"/>
        <v>107.1999999999976</v>
      </c>
      <c r="B1068" s="121">
        <v>14.4</v>
      </c>
      <c r="C1068" s="108">
        <v>26.2</v>
      </c>
      <c r="D1068" s="122">
        <v>41.8</v>
      </c>
      <c r="E1068" s="121">
        <v>19.100000000000001</v>
      </c>
      <c r="F1068" s="108">
        <v>35.299999999999997</v>
      </c>
      <c r="G1068" s="122">
        <v>56.3</v>
      </c>
    </row>
    <row r="1069" spans="1:7" x14ac:dyDescent="0.25">
      <c r="A1069" s="115">
        <f t="shared" si="16"/>
        <v>107.2999999999976</v>
      </c>
      <c r="B1069" s="121">
        <v>14.5</v>
      </c>
      <c r="C1069" s="108">
        <v>26.3</v>
      </c>
      <c r="D1069" s="122">
        <v>41.9</v>
      </c>
      <c r="E1069" s="121">
        <v>19.2</v>
      </c>
      <c r="F1069" s="108">
        <v>35.4</v>
      </c>
      <c r="G1069" s="122">
        <v>56.5</v>
      </c>
    </row>
    <row r="1070" spans="1:7" x14ac:dyDescent="0.25">
      <c r="A1070" s="115">
        <f t="shared" si="16"/>
        <v>107.39999999999759</v>
      </c>
      <c r="B1070" s="121">
        <v>14.6</v>
      </c>
      <c r="C1070" s="108">
        <v>26.4</v>
      </c>
      <c r="D1070" s="122">
        <v>42</v>
      </c>
      <c r="E1070" s="121">
        <v>19.399999999999999</v>
      </c>
      <c r="F1070" s="108">
        <v>35.6</v>
      </c>
      <c r="G1070" s="122">
        <v>56.7</v>
      </c>
    </row>
    <row r="1071" spans="1:7" x14ac:dyDescent="0.25">
      <c r="A1071" s="115">
        <f t="shared" si="16"/>
        <v>107.49999999999758</v>
      </c>
      <c r="B1071" s="121">
        <v>14.7</v>
      </c>
      <c r="C1071" s="108">
        <v>26.5</v>
      </c>
      <c r="D1071" s="122">
        <v>42.2</v>
      </c>
      <c r="E1071" s="121">
        <v>19.5</v>
      </c>
      <c r="F1071" s="108">
        <v>35.700000000000003</v>
      </c>
      <c r="G1071" s="122">
        <v>56.8</v>
      </c>
    </row>
    <row r="1072" spans="1:7" x14ac:dyDescent="0.25">
      <c r="A1072" s="115">
        <f t="shared" si="16"/>
        <v>107.59999999999758</v>
      </c>
      <c r="B1072" s="121">
        <v>14.8</v>
      </c>
      <c r="C1072" s="108">
        <v>26.6</v>
      </c>
      <c r="D1072" s="122">
        <v>42.3</v>
      </c>
      <c r="E1072" s="121">
        <v>19.600000000000001</v>
      </c>
      <c r="F1072" s="108">
        <v>35.9</v>
      </c>
      <c r="G1072" s="122">
        <v>57</v>
      </c>
    </row>
    <row r="1073" spans="1:7" x14ac:dyDescent="0.25">
      <c r="A1073" s="115">
        <f t="shared" si="16"/>
        <v>107.69999999999757</v>
      </c>
      <c r="B1073" s="121">
        <v>14.9</v>
      </c>
      <c r="C1073" s="108">
        <v>26.7</v>
      </c>
      <c r="D1073" s="122">
        <v>42.5</v>
      </c>
      <c r="E1073" s="121">
        <v>19.8</v>
      </c>
      <c r="F1073" s="108">
        <v>36</v>
      </c>
      <c r="G1073" s="122">
        <v>57.2</v>
      </c>
    </row>
    <row r="1074" spans="1:7" x14ac:dyDescent="0.25">
      <c r="A1074" s="115">
        <f t="shared" si="16"/>
        <v>107.79999999999757</v>
      </c>
      <c r="B1074" s="121">
        <v>15</v>
      </c>
      <c r="C1074" s="108">
        <v>26.9</v>
      </c>
      <c r="D1074" s="122">
        <v>42.6</v>
      </c>
      <c r="E1074" s="121">
        <v>19.899999999999999</v>
      </c>
      <c r="F1074" s="108">
        <v>36.200000000000003</v>
      </c>
      <c r="G1074" s="122">
        <v>57.4</v>
      </c>
    </row>
    <row r="1075" spans="1:7" x14ac:dyDescent="0.25">
      <c r="A1075" s="115">
        <f t="shared" si="16"/>
        <v>107.89999999999756</v>
      </c>
      <c r="B1075" s="121">
        <v>15.1</v>
      </c>
      <c r="C1075" s="108">
        <v>27</v>
      </c>
      <c r="D1075" s="122">
        <v>42.7</v>
      </c>
      <c r="E1075" s="121">
        <v>20.100000000000001</v>
      </c>
      <c r="F1075" s="108">
        <v>36.4</v>
      </c>
      <c r="G1075" s="122">
        <v>57.6</v>
      </c>
    </row>
    <row r="1076" spans="1:7" x14ac:dyDescent="0.25">
      <c r="A1076" s="115">
        <f t="shared" si="16"/>
        <v>107.99999999999756</v>
      </c>
      <c r="B1076" s="121">
        <v>15.3</v>
      </c>
      <c r="C1076" s="108">
        <v>27.1</v>
      </c>
      <c r="D1076" s="122">
        <v>42.9</v>
      </c>
      <c r="E1076" s="121">
        <v>20.3</v>
      </c>
      <c r="F1076" s="108">
        <v>36.6</v>
      </c>
      <c r="G1076" s="122">
        <v>57.8</v>
      </c>
    </row>
    <row r="1077" spans="1:7" x14ac:dyDescent="0.25">
      <c r="A1077" s="115">
        <f t="shared" si="16"/>
        <v>108.09999999999755</v>
      </c>
      <c r="B1077" s="121">
        <v>15.4</v>
      </c>
      <c r="C1077" s="108">
        <v>27.2</v>
      </c>
      <c r="D1077" s="122">
        <v>43</v>
      </c>
      <c r="E1077" s="121">
        <v>20.399999999999999</v>
      </c>
      <c r="F1077" s="108">
        <v>36.700000000000003</v>
      </c>
      <c r="G1077" s="122">
        <v>58</v>
      </c>
    </row>
    <row r="1078" spans="1:7" x14ac:dyDescent="0.25">
      <c r="A1078" s="115">
        <f t="shared" si="16"/>
        <v>108.19999999999754</v>
      </c>
      <c r="B1078" s="121">
        <v>15.5</v>
      </c>
      <c r="C1078" s="108">
        <v>27.4</v>
      </c>
      <c r="D1078" s="122">
        <v>43.2</v>
      </c>
      <c r="E1078" s="121">
        <v>20.6</v>
      </c>
      <c r="F1078" s="108">
        <v>36.9</v>
      </c>
      <c r="G1078" s="122">
        <v>58.2</v>
      </c>
    </row>
    <row r="1079" spans="1:7" x14ac:dyDescent="0.25">
      <c r="A1079" s="115">
        <f t="shared" si="16"/>
        <v>108.29999999999754</v>
      </c>
      <c r="B1079" s="121">
        <v>15.6</v>
      </c>
      <c r="C1079" s="108">
        <v>27.5</v>
      </c>
      <c r="D1079" s="122">
        <v>43.4</v>
      </c>
      <c r="E1079" s="121">
        <v>20.8</v>
      </c>
      <c r="F1079" s="108">
        <v>37.1</v>
      </c>
      <c r="G1079" s="122">
        <v>58.4</v>
      </c>
    </row>
    <row r="1080" spans="1:7" x14ac:dyDescent="0.25">
      <c r="A1080" s="115">
        <f t="shared" si="16"/>
        <v>108.39999999999753</v>
      </c>
      <c r="B1080" s="121">
        <v>15.8</v>
      </c>
      <c r="C1080" s="108">
        <v>27.7</v>
      </c>
      <c r="D1080" s="122">
        <v>43.5</v>
      </c>
      <c r="E1080" s="121">
        <v>21</v>
      </c>
      <c r="F1080" s="108">
        <v>37.299999999999997</v>
      </c>
      <c r="G1080" s="122">
        <v>58.6</v>
      </c>
    </row>
    <row r="1081" spans="1:7" x14ac:dyDescent="0.25">
      <c r="A1081" s="115">
        <f t="shared" si="16"/>
        <v>108.49999999999753</v>
      </c>
      <c r="B1081" s="121">
        <v>15.9</v>
      </c>
      <c r="C1081" s="108">
        <v>27.8</v>
      </c>
      <c r="D1081" s="122">
        <v>43.7</v>
      </c>
      <c r="E1081" s="121">
        <v>21.1</v>
      </c>
      <c r="F1081" s="108">
        <v>37.5</v>
      </c>
      <c r="G1081" s="122">
        <v>58.8</v>
      </c>
    </row>
    <row r="1082" spans="1:7" x14ac:dyDescent="0.25">
      <c r="A1082" s="115">
        <f t="shared" si="16"/>
        <v>108.59999999999752</v>
      </c>
      <c r="B1082" s="121">
        <v>16</v>
      </c>
      <c r="C1082" s="108">
        <v>28</v>
      </c>
      <c r="D1082" s="122">
        <v>43.9</v>
      </c>
      <c r="E1082" s="121">
        <v>21.3</v>
      </c>
      <c r="F1082" s="108">
        <v>37.700000000000003</v>
      </c>
      <c r="G1082" s="122">
        <v>59.1</v>
      </c>
    </row>
    <row r="1083" spans="1:7" x14ac:dyDescent="0.25">
      <c r="A1083" s="115">
        <f t="shared" si="16"/>
        <v>108.69999999999752</v>
      </c>
      <c r="B1083" s="121">
        <v>16.2</v>
      </c>
      <c r="C1083" s="108">
        <v>28.1</v>
      </c>
      <c r="D1083" s="122">
        <v>44</v>
      </c>
      <c r="E1083" s="121">
        <v>21.5</v>
      </c>
      <c r="F1083" s="108">
        <v>37.9</v>
      </c>
      <c r="G1083" s="122">
        <v>59.3</v>
      </c>
    </row>
    <row r="1084" spans="1:7" x14ac:dyDescent="0.25">
      <c r="A1084" s="115">
        <f t="shared" si="16"/>
        <v>108.79999999999751</v>
      </c>
      <c r="B1084" s="121">
        <v>16.3</v>
      </c>
      <c r="C1084" s="108">
        <v>28.3</v>
      </c>
      <c r="D1084" s="122">
        <v>44.2</v>
      </c>
      <c r="E1084" s="121">
        <v>21.7</v>
      </c>
      <c r="F1084" s="108">
        <v>38.1</v>
      </c>
      <c r="G1084" s="122">
        <v>59.5</v>
      </c>
    </row>
    <row r="1085" spans="1:7" x14ac:dyDescent="0.25">
      <c r="A1085" s="115">
        <f t="shared" si="16"/>
        <v>108.8999999999975</v>
      </c>
      <c r="B1085" s="121">
        <v>16.5</v>
      </c>
      <c r="C1085" s="108">
        <v>28.4</v>
      </c>
      <c r="D1085" s="122">
        <v>44.4</v>
      </c>
      <c r="E1085" s="121">
        <v>21.9</v>
      </c>
      <c r="F1085" s="108">
        <v>38.4</v>
      </c>
      <c r="G1085" s="122">
        <v>59.8</v>
      </c>
    </row>
    <row r="1086" spans="1:7" x14ac:dyDescent="0.25">
      <c r="A1086" s="115">
        <f t="shared" si="16"/>
        <v>108.9999999999975</v>
      </c>
      <c r="B1086" s="121">
        <v>16.600000000000001</v>
      </c>
      <c r="C1086" s="108">
        <v>28.6</v>
      </c>
      <c r="D1086" s="122">
        <v>44.6</v>
      </c>
      <c r="E1086" s="121">
        <v>22.2</v>
      </c>
      <c r="F1086" s="108">
        <v>38.6</v>
      </c>
      <c r="G1086" s="122">
        <v>60</v>
      </c>
    </row>
    <row r="1087" spans="1:7" x14ac:dyDescent="0.25">
      <c r="A1087" s="115">
        <f t="shared" si="16"/>
        <v>109.09999999999749</v>
      </c>
      <c r="B1087" s="121">
        <v>16.8</v>
      </c>
      <c r="C1087" s="108">
        <v>28.8</v>
      </c>
      <c r="D1087" s="122">
        <v>44.8</v>
      </c>
      <c r="E1087" s="121">
        <v>22.4</v>
      </c>
      <c r="F1087" s="108">
        <v>38.799999999999997</v>
      </c>
      <c r="G1087" s="122">
        <v>60.2</v>
      </c>
    </row>
    <row r="1088" spans="1:7" x14ac:dyDescent="0.25">
      <c r="A1088" s="115">
        <f t="shared" si="16"/>
        <v>109.19999999999749</v>
      </c>
      <c r="B1088" s="121">
        <v>16.899999999999999</v>
      </c>
      <c r="C1088" s="108">
        <v>28.9</v>
      </c>
      <c r="D1088" s="122">
        <v>44.9</v>
      </c>
      <c r="E1088" s="121">
        <v>22.6</v>
      </c>
      <c r="F1088" s="108">
        <v>39</v>
      </c>
      <c r="G1088" s="122">
        <v>60.5</v>
      </c>
    </row>
    <row r="1089" spans="1:7" x14ac:dyDescent="0.25">
      <c r="A1089" s="115">
        <f t="shared" si="16"/>
        <v>109.29999999999748</v>
      </c>
      <c r="B1089" s="121">
        <v>17.100000000000001</v>
      </c>
      <c r="C1089" s="108">
        <v>29.1</v>
      </c>
      <c r="D1089" s="122">
        <v>45.1</v>
      </c>
      <c r="E1089" s="121">
        <v>22.8</v>
      </c>
      <c r="F1089" s="108">
        <v>39.299999999999997</v>
      </c>
      <c r="G1089" s="122">
        <v>60.8</v>
      </c>
    </row>
    <row r="1090" spans="1:7" x14ac:dyDescent="0.25">
      <c r="A1090" s="115">
        <f t="shared" si="16"/>
        <v>109.39999999999748</v>
      </c>
      <c r="B1090" s="121">
        <v>17.3</v>
      </c>
      <c r="C1090" s="108">
        <v>29.3</v>
      </c>
      <c r="D1090" s="122">
        <v>45.3</v>
      </c>
      <c r="E1090" s="121">
        <v>23.1</v>
      </c>
      <c r="F1090" s="108">
        <v>39.5</v>
      </c>
      <c r="G1090" s="122">
        <v>61</v>
      </c>
    </row>
    <row r="1091" spans="1:7" x14ac:dyDescent="0.25">
      <c r="A1091" s="115">
        <f t="shared" si="16"/>
        <v>109.49999999999747</v>
      </c>
      <c r="B1091" s="121">
        <v>17.5</v>
      </c>
      <c r="C1091" s="108">
        <v>29.5</v>
      </c>
      <c r="D1091" s="122">
        <v>45.5</v>
      </c>
      <c r="E1091" s="121">
        <v>23.3</v>
      </c>
      <c r="F1091" s="108">
        <v>39.799999999999997</v>
      </c>
      <c r="G1091" s="122">
        <v>61.3</v>
      </c>
    </row>
    <row r="1092" spans="1:7" x14ac:dyDescent="0.25">
      <c r="A1092" s="115">
        <f t="shared" si="16"/>
        <v>109.59999999999746</v>
      </c>
      <c r="B1092" s="121">
        <v>17.7</v>
      </c>
      <c r="C1092" s="108">
        <v>29.7</v>
      </c>
      <c r="D1092" s="122">
        <v>45.8</v>
      </c>
      <c r="E1092" s="121">
        <v>23.6</v>
      </c>
      <c r="F1092" s="108">
        <v>40.1</v>
      </c>
      <c r="G1092" s="122">
        <v>61.6</v>
      </c>
    </row>
    <row r="1093" spans="1:7" x14ac:dyDescent="0.25">
      <c r="A1093" s="115">
        <f t="shared" si="16"/>
        <v>109.69999999999746</v>
      </c>
      <c r="B1093" s="121">
        <v>17.899999999999999</v>
      </c>
      <c r="C1093" s="108">
        <v>29.9</v>
      </c>
      <c r="D1093" s="122">
        <v>46</v>
      </c>
      <c r="E1093" s="121">
        <v>23.9</v>
      </c>
      <c r="F1093" s="108">
        <v>40.299999999999997</v>
      </c>
      <c r="G1093" s="122">
        <v>61.8</v>
      </c>
    </row>
    <row r="1094" spans="1:7" x14ac:dyDescent="0.25">
      <c r="A1094" s="115">
        <f t="shared" si="16"/>
        <v>109.79999999999745</v>
      </c>
      <c r="B1094" s="121">
        <v>18.100000000000001</v>
      </c>
      <c r="C1094" s="108">
        <v>30.1</v>
      </c>
      <c r="D1094" s="122">
        <v>46.2</v>
      </c>
      <c r="E1094" s="121">
        <v>24.1</v>
      </c>
      <c r="F1094" s="108">
        <v>40.6</v>
      </c>
      <c r="G1094" s="122">
        <v>62.1</v>
      </c>
    </row>
    <row r="1095" spans="1:7" x14ac:dyDescent="0.25">
      <c r="A1095" s="115">
        <f t="shared" si="16"/>
        <v>109.89999999999745</v>
      </c>
      <c r="B1095" s="121">
        <v>18.3</v>
      </c>
      <c r="C1095" s="108">
        <v>30.3</v>
      </c>
      <c r="D1095" s="122">
        <v>46.4</v>
      </c>
      <c r="E1095" s="121">
        <v>24.4</v>
      </c>
      <c r="F1095" s="108">
        <v>40.9</v>
      </c>
      <c r="G1095" s="122">
        <v>62.4</v>
      </c>
    </row>
    <row r="1096" spans="1:7" x14ac:dyDescent="0.25">
      <c r="A1096" s="115">
        <f t="shared" si="16"/>
        <v>109.99999999999744</v>
      </c>
      <c r="B1096" s="121">
        <v>18.5</v>
      </c>
      <c r="C1096" s="108">
        <v>30.5</v>
      </c>
      <c r="D1096" s="122">
        <v>46.6</v>
      </c>
      <c r="E1096" s="121">
        <v>24.7</v>
      </c>
      <c r="F1096" s="108">
        <v>41.2</v>
      </c>
      <c r="G1096" s="122">
        <v>62.7</v>
      </c>
    </row>
    <row r="1097" spans="1:7" x14ac:dyDescent="0.25">
      <c r="A1097" s="115">
        <f t="shared" ref="A1097:A1160" si="17">A1096+0.1</f>
        <v>110.09999999999744</v>
      </c>
      <c r="B1097" s="121">
        <v>18.7</v>
      </c>
      <c r="C1097" s="108">
        <v>30.8</v>
      </c>
      <c r="D1097" s="122">
        <v>46.9</v>
      </c>
      <c r="E1097" s="121">
        <v>25</v>
      </c>
      <c r="F1097" s="108">
        <v>41.5</v>
      </c>
      <c r="G1097" s="122">
        <v>63.1</v>
      </c>
    </row>
    <row r="1098" spans="1:7" x14ac:dyDescent="0.25">
      <c r="A1098" s="115">
        <f t="shared" si="17"/>
        <v>110.19999999999743</v>
      </c>
      <c r="B1098" s="121">
        <v>18.899999999999999</v>
      </c>
      <c r="C1098" s="108">
        <v>31</v>
      </c>
      <c r="D1098" s="122">
        <v>47.1</v>
      </c>
      <c r="E1098" s="121">
        <v>25.3</v>
      </c>
      <c r="F1098" s="108">
        <v>41.8</v>
      </c>
      <c r="G1098" s="122">
        <v>63.4</v>
      </c>
    </row>
    <row r="1099" spans="1:7" x14ac:dyDescent="0.25">
      <c r="A1099" s="115">
        <f t="shared" si="17"/>
        <v>110.29999999999742</v>
      </c>
      <c r="B1099" s="121">
        <v>19.2</v>
      </c>
      <c r="C1099" s="108">
        <v>31.2</v>
      </c>
      <c r="D1099" s="122">
        <v>47.4</v>
      </c>
      <c r="E1099" s="121">
        <v>25.7</v>
      </c>
      <c r="F1099" s="108">
        <v>42.1</v>
      </c>
      <c r="G1099" s="122">
        <v>63.7</v>
      </c>
    </row>
    <row r="1100" spans="1:7" x14ac:dyDescent="0.25">
      <c r="A1100" s="115">
        <f t="shared" si="17"/>
        <v>110.39999999999742</v>
      </c>
      <c r="B1100" s="121">
        <v>19.399999999999999</v>
      </c>
      <c r="C1100" s="108">
        <v>31.5</v>
      </c>
      <c r="D1100" s="122">
        <v>47.6</v>
      </c>
      <c r="E1100" s="121">
        <v>26</v>
      </c>
      <c r="F1100" s="108">
        <v>42.5</v>
      </c>
      <c r="G1100" s="122">
        <v>64</v>
      </c>
    </row>
    <row r="1101" spans="1:7" x14ac:dyDescent="0.25">
      <c r="A1101" s="115">
        <f t="shared" si="17"/>
        <v>110.49999999999741</v>
      </c>
      <c r="B1101" s="121">
        <v>19.7</v>
      </c>
      <c r="C1101" s="108">
        <v>31.7</v>
      </c>
      <c r="D1101" s="122">
        <v>47.9</v>
      </c>
      <c r="E1101" s="121">
        <v>26.4</v>
      </c>
      <c r="F1101" s="108">
        <v>42.8</v>
      </c>
      <c r="G1101" s="122">
        <v>64.400000000000006</v>
      </c>
    </row>
    <row r="1102" spans="1:7" x14ac:dyDescent="0.25">
      <c r="A1102" s="115">
        <f t="shared" si="17"/>
        <v>110.59999999999741</v>
      </c>
      <c r="B1102" s="121">
        <v>19.899999999999999</v>
      </c>
      <c r="C1102" s="108">
        <v>32</v>
      </c>
      <c r="D1102" s="122">
        <v>48.2</v>
      </c>
      <c r="E1102" s="121">
        <v>26.7</v>
      </c>
      <c r="F1102" s="108">
        <v>43.2</v>
      </c>
      <c r="G1102" s="122">
        <v>64.8</v>
      </c>
    </row>
    <row r="1103" spans="1:7" x14ac:dyDescent="0.25">
      <c r="A1103" s="115">
        <f t="shared" si="17"/>
        <v>110.6999999999974</v>
      </c>
      <c r="B1103" s="121">
        <v>20.2</v>
      </c>
      <c r="C1103" s="108">
        <v>32.299999999999997</v>
      </c>
      <c r="D1103" s="122">
        <v>48.5</v>
      </c>
      <c r="E1103" s="121">
        <v>27.1</v>
      </c>
      <c r="F1103" s="108">
        <v>43.5</v>
      </c>
      <c r="G1103" s="122">
        <v>65.099999999999994</v>
      </c>
    </row>
    <row r="1104" spans="1:7" x14ac:dyDescent="0.25">
      <c r="A1104" s="115">
        <f t="shared" si="17"/>
        <v>110.7999999999974</v>
      </c>
      <c r="B1104" s="121">
        <v>20.5</v>
      </c>
      <c r="C1104" s="108">
        <v>32.5</v>
      </c>
      <c r="D1104" s="122">
        <v>48.7</v>
      </c>
      <c r="E1104" s="121">
        <v>27.5</v>
      </c>
      <c r="F1104" s="108">
        <v>43.9</v>
      </c>
      <c r="G1104" s="122">
        <v>65.5</v>
      </c>
    </row>
    <row r="1105" spans="1:9" x14ac:dyDescent="0.25">
      <c r="A1105" s="115">
        <f t="shared" si="17"/>
        <v>110.89999999999739</v>
      </c>
      <c r="B1105" s="121">
        <v>20.8</v>
      </c>
      <c r="C1105" s="108">
        <v>32.799999999999997</v>
      </c>
      <c r="D1105" s="122">
        <v>49</v>
      </c>
      <c r="E1105" s="121">
        <v>27.9</v>
      </c>
      <c r="F1105" s="108">
        <v>44.3</v>
      </c>
      <c r="G1105" s="122">
        <v>65.900000000000006</v>
      </c>
    </row>
    <row r="1106" spans="1:9" x14ac:dyDescent="0.25">
      <c r="A1106" s="115">
        <f t="shared" si="17"/>
        <v>110.99999999999739</v>
      </c>
      <c r="B1106" s="121">
        <v>21.1</v>
      </c>
      <c r="C1106" s="108">
        <v>33.1</v>
      </c>
      <c r="D1106" s="122">
        <v>49.4</v>
      </c>
      <c r="E1106" s="121">
        <v>28.3</v>
      </c>
      <c r="F1106" s="108">
        <v>44.7</v>
      </c>
      <c r="G1106" s="122">
        <v>66.3</v>
      </c>
    </row>
    <row r="1107" spans="1:9" x14ac:dyDescent="0.25">
      <c r="A1107" s="115">
        <f t="shared" si="17"/>
        <v>111.09999999999738</v>
      </c>
      <c r="B1107" s="121">
        <v>21.4</v>
      </c>
      <c r="C1107" s="108">
        <v>33.4</v>
      </c>
      <c r="D1107" s="122">
        <v>49.7</v>
      </c>
      <c r="E1107" s="121">
        <v>28.7</v>
      </c>
      <c r="F1107" s="108">
        <v>45.1</v>
      </c>
      <c r="G1107" s="122">
        <v>66.7</v>
      </c>
      <c r="I1107" s="144"/>
    </row>
    <row r="1108" spans="1:9" x14ac:dyDescent="0.25">
      <c r="A1108" s="115">
        <f t="shared" si="17"/>
        <v>111.19999999999737</v>
      </c>
      <c r="B1108" s="121">
        <v>21.7</v>
      </c>
      <c r="C1108" s="108">
        <v>33.799999999999997</v>
      </c>
      <c r="D1108" s="122">
        <v>50</v>
      </c>
      <c r="E1108" s="121">
        <v>29.2</v>
      </c>
      <c r="F1108" s="108">
        <v>45.6</v>
      </c>
      <c r="G1108" s="122">
        <v>67.099999999999994</v>
      </c>
      <c r="I1108" s="144"/>
    </row>
    <row r="1109" spans="1:9" x14ac:dyDescent="0.25">
      <c r="A1109" s="115">
        <f t="shared" si="17"/>
        <v>111.29999999999737</v>
      </c>
      <c r="B1109" s="121">
        <v>22.1</v>
      </c>
      <c r="C1109" s="108">
        <v>34.1</v>
      </c>
      <c r="D1109" s="122">
        <v>50.3</v>
      </c>
      <c r="E1109" s="121">
        <v>29.6</v>
      </c>
      <c r="F1109" s="108">
        <v>46</v>
      </c>
      <c r="G1109" s="122">
        <v>67.599999999999994</v>
      </c>
      <c r="I1109" s="144"/>
    </row>
    <row r="1110" spans="1:9" x14ac:dyDescent="0.25">
      <c r="A1110" s="115">
        <f t="shared" si="17"/>
        <v>111.39999999999736</v>
      </c>
      <c r="B1110" s="121">
        <v>22.4</v>
      </c>
      <c r="C1110" s="108">
        <v>34.5</v>
      </c>
      <c r="D1110" s="122">
        <v>50.7</v>
      </c>
      <c r="E1110" s="121">
        <v>30.1</v>
      </c>
      <c r="F1110" s="108">
        <v>46.5</v>
      </c>
      <c r="G1110" s="122">
        <v>68</v>
      </c>
      <c r="I1110" s="144"/>
    </row>
    <row r="1111" spans="1:9" x14ac:dyDescent="0.25">
      <c r="A1111" s="115">
        <f t="shared" si="17"/>
        <v>111.49999999999736</v>
      </c>
      <c r="B1111" s="121">
        <v>22.8</v>
      </c>
      <c r="C1111" s="108">
        <v>34.799999999999997</v>
      </c>
      <c r="D1111" s="122">
        <v>51</v>
      </c>
      <c r="E1111" s="121">
        <v>30.6</v>
      </c>
      <c r="F1111" s="108">
        <v>47</v>
      </c>
      <c r="G1111" s="122">
        <v>68.5</v>
      </c>
      <c r="I1111" s="144"/>
    </row>
    <row r="1112" spans="1:9" x14ac:dyDescent="0.25">
      <c r="A1112" s="115">
        <f t="shared" si="17"/>
        <v>111.59999999999735</v>
      </c>
      <c r="B1112" s="121">
        <v>23.2</v>
      </c>
      <c r="C1112" s="108">
        <v>35.200000000000003</v>
      </c>
      <c r="D1112" s="122">
        <v>51.4</v>
      </c>
      <c r="E1112" s="121">
        <v>31.2</v>
      </c>
      <c r="F1112" s="108">
        <v>47.5</v>
      </c>
      <c r="G1112" s="122">
        <v>69</v>
      </c>
      <c r="I1112" s="144"/>
    </row>
    <row r="1113" spans="1:9" x14ac:dyDescent="0.25">
      <c r="A1113" s="115">
        <f t="shared" si="17"/>
        <v>111.69999999999735</v>
      </c>
      <c r="B1113" s="121">
        <v>23.6</v>
      </c>
      <c r="C1113" s="108">
        <v>35.6</v>
      </c>
      <c r="D1113" s="122">
        <v>51.8</v>
      </c>
      <c r="E1113" s="121">
        <v>31.7</v>
      </c>
      <c r="F1113" s="108">
        <v>48</v>
      </c>
      <c r="G1113" s="122">
        <v>69.5</v>
      </c>
      <c r="I1113" s="144"/>
    </row>
    <row r="1114" spans="1:9" x14ac:dyDescent="0.25">
      <c r="A1114" s="115">
        <f t="shared" si="17"/>
        <v>111.79999999999734</v>
      </c>
      <c r="B1114" s="121">
        <v>24</v>
      </c>
      <c r="C1114" s="108">
        <v>36</v>
      </c>
      <c r="D1114" s="122">
        <v>52.2</v>
      </c>
      <c r="E1114" s="121">
        <v>32.299999999999997</v>
      </c>
      <c r="F1114" s="108">
        <v>48.5</v>
      </c>
      <c r="G1114" s="122">
        <v>70</v>
      </c>
      <c r="I1114" s="144"/>
    </row>
    <row r="1115" spans="1:9" x14ac:dyDescent="0.25">
      <c r="A1115" s="115">
        <f t="shared" si="17"/>
        <v>111.89999999999733</v>
      </c>
      <c r="B1115" s="121">
        <v>24.4</v>
      </c>
      <c r="C1115" s="108">
        <v>36.4</v>
      </c>
      <c r="D1115" s="122">
        <v>52.6</v>
      </c>
      <c r="E1115" s="121">
        <v>32.9</v>
      </c>
      <c r="F1115" s="108">
        <v>49.1</v>
      </c>
      <c r="G1115" s="122">
        <v>70.599999999999994</v>
      </c>
      <c r="I1115" s="144"/>
    </row>
    <row r="1116" spans="1:9" x14ac:dyDescent="0.25">
      <c r="A1116" s="115">
        <f t="shared" si="17"/>
        <v>111.99999999999733</v>
      </c>
      <c r="B1116" s="121">
        <v>24.9</v>
      </c>
      <c r="C1116" s="108">
        <v>36.799999999999997</v>
      </c>
      <c r="D1116" s="122">
        <v>53</v>
      </c>
      <c r="E1116" s="121">
        <v>33.5</v>
      </c>
      <c r="F1116" s="108">
        <v>49.7</v>
      </c>
      <c r="G1116" s="122">
        <v>71.099999999999994</v>
      </c>
      <c r="I1116" s="144"/>
    </row>
    <row r="1117" spans="1:9" x14ac:dyDescent="0.25">
      <c r="A1117" s="115">
        <f t="shared" si="17"/>
        <v>112.09999999999732</v>
      </c>
      <c r="B1117" s="121">
        <v>25.3</v>
      </c>
      <c r="C1117" s="108">
        <v>37.299999999999997</v>
      </c>
      <c r="D1117" s="122">
        <v>53.5</v>
      </c>
      <c r="E1117" s="121">
        <v>34.1</v>
      </c>
      <c r="F1117" s="108">
        <v>50.3</v>
      </c>
      <c r="G1117" s="122">
        <v>71.7</v>
      </c>
      <c r="I1117" s="144"/>
    </row>
    <row r="1118" spans="1:9" x14ac:dyDescent="0.25">
      <c r="A1118" s="115">
        <f t="shared" si="17"/>
        <v>112.19999999999732</v>
      </c>
      <c r="B1118" s="121">
        <v>25.8</v>
      </c>
      <c r="C1118" s="108">
        <v>37.700000000000003</v>
      </c>
      <c r="D1118" s="122">
        <v>54</v>
      </c>
      <c r="E1118" s="121">
        <v>34.799999999999997</v>
      </c>
      <c r="F1118" s="108">
        <v>50.9</v>
      </c>
      <c r="G1118" s="122">
        <v>72.3</v>
      </c>
      <c r="I1118" s="144"/>
    </row>
    <row r="1119" spans="1:9" x14ac:dyDescent="0.25">
      <c r="A1119" s="115">
        <f t="shared" si="17"/>
        <v>112.29999999999731</v>
      </c>
      <c r="B1119" s="121">
        <v>26.3</v>
      </c>
      <c r="C1119" s="108">
        <v>38.200000000000003</v>
      </c>
      <c r="D1119" s="122">
        <v>54.4</v>
      </c>
      <c r="E1119" s="121">
        <v>35.5</v>
      </c>
      <c r="F1119" s="108">
        <v>51.5</v>
      </c>
      <c r="G1119" s="122">
        <v>72.900000000000006</v>
      </c>
      <c r="I1119" s="144"/>
    </row>
    <row r="1120" spans="1:9" x14ac:dyDescent="0.25">
      <c r="A1120" s="115">
        <f t="shared" si="17"/>
        <v>112.39999999999731</v>
      </c>
      <c r="B1120" s="121">
        <v>26.9</v>
      </c>
      <c r="C1120" s="108">
        <v>38.700000000000003</v>
      </c>
      <c r="D1120" s="122">
        <v>54.9</v>
      </c>
      <c r="E1120" s="121">
        <v>36.200000000000003</v>
      </c>
      <c r="F1120" s="108">
        <v>52.2</v>
      </c>
      <c r="G1120" s="122">
        <v>73.599999999999994</v>
      </c>
      <c r="I1120" s="144"/>
    </row>
    <row r="1121" spans="1:9" x14ac:dyDescent="0.25">
      <c r="A1121" s="115">
        <f t="shared" si="17"/>
        <v>112.4999999999973</v>
      </c>
      <c r="B1121" s="121">
        <v>27.4</v>
      </c>
      <c r="C1121" s="108">
        <v>39.299999999999997</v>
      </c>
      <c r="D1121" s="122">
        <v>55.5</v>
      </c>
      <c r="E1121" s="121">
        <v>36.9</v>
      </c>
      <c r="F1121" s="108">
        <v>52.9</v>
      </c>
      <c r="G1121" s="122">
        <v>74.2</v>
      </c>
      <c r="I1121" s="144"/>
    </row>
    <row r="1122" spans="1:9" x14ac:dyDescent="0.25">
      <c r="A1122" s="115">
        <f t="shared" si="17"/>
        <v>112.59999999999729</v>
      </c>
      <c r="B1122" s="121">
        <v>28</v>
      </c>
      <c r="C1122" s="108">
        <v>39.799999999999997</v>
      </c>
      <c r="D1122" s="122">
        <v>56</v>
      </c>
      <c r="E1122" s="121">
        <v>37.700000000000003</v>
      </c>
      <c r="F1122" s="108">
        <v>53.7</v>
      </c>
      <c r="G1122" s="122">
        <v>74.900000000000006</v>
      </c>
      <c r="I1122" s="144"/>
    </row>
    <row r="1123" spans="1:9" x14ac:dyDescent="0.25">
      <c r="A1123" s="115">
        <f t="shared" si="17"/>
        <v>112.69999999999729</v>
      </c>
      <c r="B1123" s="121">
        <v>28.6</v>
      </c>
      <c r="C1123" s="108">
        <v>40.4</v>
      </c>
      <c r="D1123" s="122">
        <v>56.6</v>
      </c>
      <c r="E1123" s="121">
        <v>38.5</v>
      </c>
      <c r="F1123" s="108">
        <v>54.4</v>
      </c>
      <c r="G1123" s="122">
        <v>75.7</v>
      </c>
      <c r="I1123" s="144"/>
    </row>
    <row r="1124" spans="1:9" x14ac:dyDescent="0.25">
      <c r="A1124" s="115">
        <f t="shared" si="17"/>
        <v>112.79999999999728</v>
      </c>
      <c r="B1124" s="121">
        <v>29.3</v>
      </c>
      <c r="C1124" s="108">
        <v>41</v>
      </c>
      <c r="D1124" s="122">
        <v>57.1</v>
      </c>
      <c r="E1124" s="121">
        <v>39.4</v>
      </c>
      <c r="F1124" s="108">
        <v>55.2</v>
      </c>
      <c r="G1124" s="122">
        <v>76.400000000000006</v>
      </c>
      <c r="I1124" s="144"/>
    </row>
    <row r="1125" spans="1:9" x14ac:dyDescent="0.25">
      <c r="A1125" s="115">
        <f t="shared" si="17"/>
        <v>112.89999999999728</v>
      </c>
      <c r="B1125" s="121">
        <v>29.9</v>
      </c>
      <c r="C1125" s="108">
        <v>41.6</v>
      </c>
      <c r="D1125" s="122">
        <v>57.8</v>
      </c>
      <c r="E1125" s="121">
        <v>40.299999999999997</v>
      </c>
      <c r="F1125" s="108">
        <v>56.1</v>
      </c>
      <c r="G1125" s="122">
        <v>77.2</v>
      </c>
      <c r="I1125" s="144"/>
    </row>
    <row r="1126" spans="1:9" x14ac:dyDescent="0.25">
      <c r="A1126" s="115">
        <f t="shared" si="17"/>
        <v>112.99999999999727</v>
      </c>
      <c r="B1126" s="121">
        <v>30.6</v>
      </c>
      <c r="C1126" s="108">
        <v>42.3</v>
      </c>
      <c r="D1126" s="122">
        <v>58.4</v>
      </c>
      <c r="E1126" s="121">
        <v>41.3</v>
      </c>
      <c r="F1126" s="108">
        <v>56.9</v>
      </c>
      <c r="G1126" s="122">
        <v>78</v>
      </c>
      <c r="I1126" s="144"/>
    </row>
    <row r="1127" spans="1:9" x14ac:dyDescent="0.25">
      <c r="A1127" s="115">
        <f t="shared" si="17"/>
        <v>113.09999999999727</v>
      </c>
      <c r="B1127" s="121">
        <v>31.4</v>
      </c>
      <c r="C1127" s="108">
        <v>43</v>
      </c>
      <c r="D1127" s="122">
        <v>59.1</v>
      </c>
      <c r="E1127" s="121">
        <v>42.2</v>
      </c>
      <c r="F1127" s="108">
        <v>57.9</v>
      </c>
      <c r="G1127" s="122">
        <v>78.900000000000006</v>
      </c>
      <c r="I1127" s="144"/>
    </row>
    <row r="1128" spans="1:9" x14ac:dyDescent="0.25">
      <c r="A1128" s="115">
        <f t="shared" si="17"/>
        <v>113.19999999999726</v>
      </c>
      <c r="B1128" s="121">
        <v>32.1</v>
      </c>
      <c r="C1128" s="108">
        <v>43.7</v>
      </c>
      <c r="D1128" s="122">
        <v>59.8</v>
      </c>
      <c r="E1128" s="121">
        <v>43.3</v>
      </c>
      <c r="F1128" s="108">
        <v>58.8</v>
      </c>
      <c r="G1128" s="122">
        <v>79.8</v>
      </c>
      <c r="I1128" s="144"/>
    </row>
    <row r="1129" spans="1:9" x14ac:dyDescent="0.25">
      <c r="A1129" s="115">
        <f t="shared" si="17"/>
        <v>113.29999999999725</v>
      </c>
      <c r="B1129" s="121">
        <v>32.9</v>
      </c>
      <c r="C1129" s="108">
        <v>44.5</v>
      </c>
      <c r="D1129" s="122">
        <v>60.5</v>
      </c>
      <c r="E1129" s="121">
        <v>44.4</v>
      </c>
      <c r="F1129" s="108">
        <v>59.8</v>
      </c>
      <c r="G1129" s="122">
        <v>80.7</v>
      </c>
      <c r="I1129" s="144"/>
    </row>
    <row r="1130" spans="1:9" x14ac:dyDescent="0.25">
      <c r="A1130" s="115">
        <f t="shared" si="17"/>
        <v>113.39999999999725</v>
      </c>
      <c r="B1130" s="121">
        <v>33.799999999999997</v>
      </c>
      <c r="C1130" s="108">
        <v>45.3</v>
      </c>
      <c r="D1130" s="122">
        <v>61.2</v>
      </c>
      <c r="E1130" s="121">
        <v>45.5</v>
      </c>
      <c r="F1130" s="108">
        <v>60.9</v>
      </c>
      <c r="G1130" s="122">
        <v>81.7</v>
      </c>
      <c r="I1130" s="144"/>
    </row>
    <row r="1131" spans="1:9" x14ac:dyDescent="0.25">
      <c r="A1131" s="115">
        <f t="shared" si="17"/>
        <v>113.49999999999724</v>
      </c>
      <c r="B1131" s="121">
        <v>34.700000000000003</v>
      </c>
      <c r="C1131" s="108">
        <v>46.1</v>
      </c>
      <c r="D1131" s="122">
        <v>62</v>
      </c>
      <c r="E1131" s="121">
        <v>46.7</v>
      </c>
      <c r="F1131" s="108">
        <v>62</v>
      </c>
      <c r="G1131" s="122">
        <v>82.7</v>
      </c>
      <c r="I1131" s="144"/>
    </row>
    <row r="1132" spans="1:9" x14ac:dyDescent="0.25">
      <c r="A1132" s="115">
        <f t="shared" si="17"/>
        <v>113.59999999999724</v>
      </c>
      <c r="B1132" s="121">
        <v>35.6</v>
      </c>
      <c r="C1132" s="108">
        <v>47</v>
      </c>
      <c r="D1132" s="122">
        <v>62.9</v>
      </c>
      <c r="E1132" s="121">
        <v>47.9</v>
      </c>
      <c r="F1132" s="108">
        <v>63.1</v>
      </c>
      <c r="G1132" s="122">
        <v>83.8</v>
      </c>
      <c r="I1132" s="144"/>
    </row>
    <row r="1133" spans="1:9" x14ac:dyDescent="0.25">
      <c r="A1133" s="115">
        <f t="shared" si="17"/>
        <v>113.69999999999723</v>
      </c>
      <c r="B1133" s="121">
        <v>36.6</v>
      </c>
      <c r="C1133" s="108">
        <v>47.9</v>
      </c>
      <c r="D1133" s="122">
        <v>63.8</v>
      </c>
      <c r="E1133" s="121">
        <v>49.3</v>
      </c>
      <c r="F1133" s="108">
        <v>64.400000000000006</v>
      </c>
      <c r="G1133" s="122">
        <v>84.9</v>
      </c>
      <c r="I1133" s="144"/>
    </row>
    <row r="1134" spans="1:9" x14ac:dyDescent="0.25">
      <c r="A1134" s="115">
        <f t="shared" si="17"/>
        <v>113.79999999999723</v>
      </c>
      <c r="B1134" s="121">
        <v>37.6</v>
      </c>
      <c r="C1134" s="108">
        <v>48.9</v>
      </c>
      <c r="D1134" s="122">
        <v>64.7</v>
      </c>
      <c r="E1134" s="121">
        <v>50.6</v>
      </c>
      <c r="F1134" s="108">
        <v>65.599999999999994</v>
      </c>
      <c r="G1134" s="122">
        <v>86.1</v>
      </c>
      <c r="I1134" s="144"/>
    </row>
    <row r="1135" spans="1:9" x14ac:dyDescent="0.25">
      <c r="A1135" s="115">
        <f t="shared" si="17"/>
        <v>113.89999999999722</v>
      </c>
      <c r="B1135" s="121">
        <v>38.700000000000003</v>
      </c>
      <c r="C1135" s="108">
        <v>49.9</v>
      </c>
      <c r="D1135" s="122">
        <v>65.7</v>
      </c>
      <c r="E1135" s="121">
        <v>52.1</v>
      </c>
      <c r="F1135" s="108">
        <v>67</v>
      </c>
      <c r="G1135" s="122">
        <v>87.3</v>
      </c>
      <c r="I1135" s="144"/>
    </row>
    <row r="1136" spans="1:9" x14ac:dyDescent="0.25">
      <c r="A1136" s="115">
        <f t="shared" si="17"/>
        <v>113.99999999999721</v>
      </c>
      <c r="B1136" s="121">
        <v>39.9</v>
      </c>
      <c r="C1136" s="108">
        <v>51</v>
      </c>
      <c r="D1136" s="122">
        <v>66.7</v>
      </c>
      <c r="E1136" s="121">
        <v>53.6</v>
      </c>
      <c r="F1136" s="108">
        <v>68.400000000000006</v>
      </c>
      <c r="G1136" s="122">
        <v>88.6</v>
      </c>
      <c r="I1136" s="144"/>
    </row>
    <row r="1137" spans="1:9" x14ac:dyDescent="0.25">
      <c r="A1137" s="115">
        <f t="shared" si="17"/>
        <v>114.09999999999721</v>
      </c>
      <c r="B1137" s="121">
        <v>41.1</v>
      </c>
      <c r="C1137" s="108">
        <v>52.2</v>
      </c>
      <c r="D1137" s="122">
        <v>67.8</v>
      </c>
      <c r="E1137" s="121">
        <v>55.2</v>
      </c>
      <c r="F1137" s="108">
        <v>69.900000000000006</v>
      </c>
      <c r="G1137" s="122">
        <v>90</v>
      </c>
      <c r="I1137" s="144"/>
    </row>
    <row r="1138" spans="1:9" x14ac:dyDescent="0.25">
      <c r="A1138" s="115">
        <f t="shared" si="17"/>
        <v>114.1999999999972</v>
      </c>
      <c r="B1138" s="121">
        <v>42.4</v>
      </c>
      <c r="C1138" s="108">
        <v>53.4</v>
      </c>
      <c r="D1138" s="122">
        <v>68.900000000000006</v>
      </c>
      <c r="E1138" s="121">
        <v>56.9</v>
      </c>
      <c r="F1138" s="108">
        <v>71.400000000000006</v>
      </c>
      <c r="G1138" s="122">
        <v>91.5</v>
      </c>
      <c r="I1138" s="144"/>
    </row>
    <row r="1139" spans="1:9" x14ac:dyDescent="0.25">
      <c r="A1139" s="115">
        <f t="shared" si="17"/>
        <v>114.2999999999972</v>
      </c>
      <c r="B1139" s="121">
        <v>43.8</v>
      </c>
      <c r="C1139" s="108">
        <v>54.7</v>
      </c>
      <c r="D1139" s="122">
        <v>70.099999999999994</v>
      </c>
      <c r="E1139" s="121">
        <v>58.7</v>
      </c>
      <c r="F1139" s="108">
        <v>73.099999999999994</v>
      </c>
      <c r="G1139" s="122">
        <v>93</v>
      </c>
      <c r="I1139" s="144"/>
    </row>
    <row r="1140" spans="1:9" x14ac:dyDescent="0.25">
      <c r="A1140" s="115">
        <f t="shared" si="17"/>
        <v>114.39999999999719</v>
      </c>
      <c r="B1140" s="121">
        <v>45.2</v>
      </c>
      <c r="C1140" s="108">
        <v>56</v>
      </c>
      <c r="D1140" s="122">
        <v>71.400000000000006</v>
      </c>
      <c r="E1140" s="121">
        <v>60.6</v>
      </c>
      <c r="F1140" s="108">
        <v>74.8</v>
      </c>
      <c r="G1140" s="122">
        <v>94.6</v>
      </c>
      <c r="I1140" s="144"/>
    </row>
    <row r="1141" spans="1:9" x14ac:dyDescent="0.25">
      <c r="A1141" s="115">
        <f t="shared" si="17"/>
        <v>114.49999999999719</v>
      </c>
      <c r="B1141" s="121">
        <v>46.8</v>
      </c>
      <c r="C1141" s="108">
        <v>57.4</v>
      </c>
      <c r="D1141" s="122">
        <v>72.7</v>
      </c>
      <c r="E1141" s="121">
        <v>62.7</v>
      </c>
      <c r="F1141" s="108">
        <v>76.7</v>
      </c>
      <c r="G1141" s="122">
        <v>96.3</v>
      </c>
      <c r="I1141" s="144"/>
    </row>
    <row r="1142" spans="1:9" x14ac:dyDescent="0.25">
      <c r="A1142" s="115">
        <f t="shared" si="17"/>
        <v>114.59999999999718</v>
      </c>
      <c r="B1142" s="121">
        <v>48.4</v>
      </c>
      <c r="C1142" s="108">
        <v>59</v>
      </c>
      <c r="D1142" s="122">
        <v>74.2</v>
      </c>
      <c r="E1142" s="121">
        <v>64.8</v>
      </c>
      <c r="F1142" s="108">
        <v>78.599999999999994</v>
      </c>
      <c r="G1142" s="122">
        <v>98</v>
      </c>
      <c r="I1142" s="144"/>
    </row>
    <row r="1143" spans="1:9" x14ac:dyDescent="0.25">
      <c r="A1143" s="115">
        <f t="shared" si="17"/>
        <v>114.69999999999717</v>
      </c>
      <c r="B1143" s="121">
        <v>50.1</v>
      </c>
      <c r="C1143" s="108">
        <v>60.6</v>
      </c>
      <c r="D1143" s="122">
        <v>75.7</v>
      </c>
      <c r="E1143" s="121">
        <v>67</v>
      </c>
      <c r="F1143" s="108">
        <v>80.7</v>
      </c>
      <c r="G1143" s="122">
        <v>99.9</v>
      </c>
      <c r="I1143" s="144"/>
    </row>
    <row r="1144" spans="1:9" x14ac:dyDescent="0.25">
      <c r="A1144" s="115">
        <f t="shared" si="17"/>
        <v>114.79999999999717</v>
      </c>
      <c r="B1144" s="121">
        <v>52</v>
      </c>
      <c r="C1144" s="108">
        <v>62.3</v>
      </c>
      <c r="D1144" s="122">
        <v>77.3</v>
      </c>
      <c r="E1144" s="121">
        <v>69.400000000000006</v>
      </c>
      <c r="F1144" s="108">
        <v>82.9</v>
      </c>
      <c r="G1144" s="122">
        <v>101.9</v>
      </c>
      <c r="I1144" s="144"/>
    </row>
    <row r="1145" spans="1:9" x14ac:dyDescent="0.25">
      <c r="A1145" s="115">
        <f t="shared" si="17"/>
        <v>114.89999999999716</v>
      </c>
      <c r="B1145" s="121">
        <v>53.9</v>
      </c>
      <c r="C1145" s="108">
        <v>64.099999999999994</v>
      </c>
      <c r="D1145" s="122">
        <v>79</v>
      </c>
      <c r="E1145" s="121">
        <v>71.900000000000006</v>
      </c>
      <c r="F1145" s="108">
        <v>85.2</v>
      </c>
      <c r="G1145" s="122">
        <v>104</v>
      </c>
      <c r="I1145" s="144"/>
    </row>
    <row r="1146" spans="1:9" x14ac:dyDescent="0.25">
      <c r="A1146" s="115">
        <f t="shared" si="17"/>
        <v>114.99999999999716</v>
      </c>
      <c r="B1146" s="121">
        <v>56</v>
      </c>
      <c r="C1146" s="108">
        <v>66.099999999999994</v>
      </c>
      <c r="D1146" s="122">
        <v>80.8</v>
      </c>
      <c r="E1146" s="121">
        <v>74.599999999999994</v>
      </c>
      <c r="F1146" s="108">
        <v>87.7</v>
      </c>
      <c r="G1146" s="122">
        <v>106.3</v>
      </c>
      <c r="I1146" s="144"/>
    </row>
    <row r="1147" spans="1:9" x14ac:dyDescent="0.25">
      <c r="A1147" s="115">
        <f t="shared" si="17"/>
        <v>115.09999999999715</v>
      </c>
      <c r="B1147" s="121">
        <v>58.2</v>
      </c>
      <c r="C1147" s="108">
        <v>68.099999999999994</v>
      </c>
      <c r="D1147" s="122">
        <v>82.7</v>
      </c>
      <c r="E1147" s="121">
        <v>77.400000000000006</v>
      </c>
      <c r="F1147" s="108">
        <v>90.3</v>
      </c>
      <c r="G1147" s="122">
        <v>108.7</v>
      </c>
      <c r="I1147" s="144"/>
    </row>
    <row r="1148" spans="1:9" x14ac:dyDescent="0.25">
      <c r="A1148" s="115">
        <f t="shared" si="17"/>
        <v>115.19999999999715</v>
      </c>
      <c r="B1148" s="121">
        <v>60.6</v>
      </c>
      <c r="C1148" s="108">
        <v>70.3</v>
      </c>
      <c r="D1148" s="122">
        <v>84.8</v>
      </c>
      <c r="E1148" s="121">
        <v>80.400000000000006</v>
      </c>
      <c r="F1148" s="108">
        <v>93</v>
      </c>
      <c r="G1148" s="122">
        <v>111.2</v>
      </c>
      <c r="I1148" s="144"/>
    </row>
    <row r="1149" spans="1:9" x14ac:dyDescent="0.25">
      <c r="A1149" s="115">
        <f t="shared" si="17"/>
        <v>115.29999999999714</v>
      </c>
      <c r="B1149" s="121">
        <v>63.1</v>
      </c>
      <c r="C1149" s="108">
        <v>72.7</v>
      </c>
      <c r="D1149" s="122">
        <v>87</v>
      </c>
      <c r="E1149" s="121">
        <v>83.6</v>
      </c>
      <c r="F1149" s="108">
        <v>96</v>
      </c>
      <c r="G1149" s="122">
        <v>113.8</v>
      </c>
      <c r="I1149" s="144"/>
    </row>
    <row r="1150" spans="1:9" x14ac:dyDescent="0.25">
      <c r="A1150" s="115">
        <f t="shared" si="17"/>
        <v>115.39999999999714</v>
      </c>
      <c r="B1150" s="121">
        <v>65.8</v>
      </c>
      <c r="C1150" s="108">
        <v>75.2</v>
      </c>
      <c r="D1150" s="122">
        <v>89.4</v>
      </c>
      <c r="E1150" s="121">
        <v>87</v>
      </c>
      <c r="F1150" s="108">
        <v>99.1</v>
      </c>
      <c r="G1150" s="122">
        <v>116.7</v>
      </c>
      <c r="I1150" s="144"/>
    </row>
    <row r="1151" spans="1:9" x14ac:dyDescent="0.25">
      <c r="A1151" s="115">
        <f t="shared" si="17"/>
        <v>115.49999999999713</v>
      </c>
      <c r="B1151" s="121">
        <v>68.7</v>
      </c>
      <c r="C1151" s="108">
        <v>77.900000000000006</v>
      </c>
      <c r="D1151" s="122">
        <v>91.9</v>
      </c>
      <c r="E1151" s="121">
        <v>90.6</v>
      </c>
      <c r="F1151" s="108">
        <v>102.5</v>
      </c>
      <c r="G1151" s="122">
        <v>119.7</v>
      </c>
      <c r="I1151" s="144"/>
    </row>
    <row r="1152" spans="1:9" x14ac:dyDescent="0.25">
      <c r="A1152" s="115">
        <f t="shared" si="17"/>
        <v>115.59999999999712</v>
      </c>
      <c r="B1152" s="121">
        <v>71.7</v>
      </c>
      <c r="C1152" s="108">
        <v>80.8</v>
      </c>
      <c r="D1152" s="122">
        <v>94.6</v>
      </c>
      <c r="E1152" s="121">
        <v>94.4</v>
      </c>
      <c r="F1152" s="108">
        <v>106</v>
      </c>
      <c r="G1152" s="122">
        <v>122.9</v>
      </c>
      <c r="I1152" s="144"/>
    </row>
    <row r="1153" spans="1:9" x14ac:dyDescent="0.25">
      <c r="A1153" s="115">
        <f t="shared" si="17"/>
        <v>115.69999999999712</v>
      </c>
      <c r="B1153" s="121">
        <v>75</v>
      </c>
      <c r="C1153" s="108">
        <v>83.9</v>
      </c>
      <c r="D1153" s="122">
        <v>97.4</v>
      </c>
      <c r="E1153" s="121">
        <v>98.5</v>
      </c>
      <c r="F1153" s="108">
        <v>109.8</v>
      </c>
      <c r="G1153" s="122">
        <v>126.4</v>
      </c>
      <c r="I1153" s="144"/>
    </row>
    <row r="1154" spans="1:9" x14ac:dyDescent="0.25">
      <c r="A1154" s="115">
        <f t="shared" si="17"/>
        <v>115.79999999999711</v>
      </c>
      <c r="B1154" s="121">
        <v>78.599999999999994</v>
      </c>
      <c r="C1154" s="108">
        <v>87.2</v>
      </c>
      <c r="D1154" s="122">
        <v>100.5</v>
      </c>
      <c r="E1154" s="121">
        <v>102.8</v>
      </c>
      <c r="F1154" s="108">
        <v>113.8</v>
      </c>
      <c r="G1154" s="122">
        <v>130</v>
      </c>
      <c r="I1154" s="144"/>
    </row>
    <row r="1155" spans="1:9" x14ac:dyDescent="0.25">
      <c r="A1155" s="115">
        <f t="shared" si="17"/>
        <v>115.89999999999711</v>
      </c>
      <c r="B1155" s="121">
        <v>82.3</v>
      </c>
      <c r="C1155" s="108">
        <v>90.8</v>
      </c>
      <c r="D1155" s="122">
        <v>103.9</v>
      </c>
      <c r="E1155" s="121">
        <v>107.4</v>
      </c>
      <c r="F1155" s="108">
        <v>118.1</v>
      </c>
      <c r="G1155" s="122">
        <v>133.9</v>
      </c>
      <c r="I1155" s="144"/>
    </row>
    <row r="1156" spans="1:9" x14ac:dyDescent="0.25">
      <c r="A1156" s="115">
        <f t="shared" si="17"/>
        <v>115.9999999999971</v>
      </c>
      <c r="B1156" s="121">
        <v>86.4</v>
      </c>
      <c r="C1156" s="108">
        <v>94.6</v>
      </c>
      <c r="D1156" s="122">
        <v>107.4</v>
      </c>
      <c r="E1156" s="121">
        <v>112.3</v>
      </c>
      <c r="F1156" s="108">
        <v>122.6</v>
      </c>
      <c r="G1156" s="122">
        <v>138.1</v>
      </c>
      <c r="I1156" s="144"/>
    </row>
    <row r="1157" spans="1:9" x14ac:dyDescent="0.25">
      <c r="A1157" s="115">
        <f t="shared" si="17"/>
        <v>116.0999999999971</v>
      </c>
      <c r="B1157" s="121">
        <v>90.8</v>
      </c>
      <c r="C1157" s="108">
        <v>98.7</v>
      </c>
      <c r="D1157" s="122">
        <v>111.3</v>
      </c>
      <c r="E1157" s="121">
        <v>117.5</v>
      </c>
      <c r="F1157" s="108">
        <v>127.5</v>
      </c>
      <c r="G1157" s="122">
        <v>142.5</v>
      </c>
      <c r="I1157" s="144"/>
    </row>
    <row r="1158" spans="1:9" x14ac:dyDescent="0.25">
      <c r="A1158" s="115">
        <f t="shared" si="17"/>
        <v>116.19999999999709</v>
      </c>
      <c r="B1158" s="121">
        <v>95.4</v>
      </c>
      <c r="C1158" s="108">
        <v>103.1</v>
      </c>
      <c r="D1158" s="122">
        <v>115.4</v>
      </c>
      <c r="E1158" s="121">
        <v>123</v>
      </c>
      <c r="F1158" s="108">
        <v>132.69999999999999</v>
      </c>
      <c r="G1158" s="122">
        <v>147.19999999999999</v>
      </c>
      <c r="I1158" s="144"/>
    </row>
    <row r="1159" spans="1:9" x14ac:dyDescent="0.25">
      <c r="A1159" s="115">
        <f t="shared" si="17"/>
        <v>116.29999999999708</v>
      </c>
      <c r="B1159" s="121">
        <v>100.4</v>
      </c>
      <c r="C1159" s="108">
        <v>107.9</v>
      </c>
      <c r="D1159" s="122">
        <v>119.8</v>
      </c>
      <c r="E1159" s="121">
        <v>128.80000000000001</v>
      </c>
      <c r="F1159" s="108">
        <v>138.19999999999999</v>
      </c>
      <c r="G1159" s="122">
        <v>152.19999999999999</v>
      </c>
      <c r="I1159" s="144"/>
    </row>
    <row r="1160" spans="1:9" x14ac:dyDescent="0.25">
      <c r="A1160" s="115">
        <f t="shared" si="17"/>
        <v>116.39999999999708</v>
      </c>
      <c r="B1160" s="121">
        <v>105.8</v>
      </c>
      <c r="C1160" s="108">
        <v>113</v>
      </c>
      <c r="D1160" s="122">
        <v>124.6</v>
      </c>
      <c r="E1160" s="121">
        <v>135</v>
      </c>
      <c r="F1160" s="108">
        <v>144</v>
      </c>
      <c r="G1160" s="122">
        <v>157.6</v>
      </c>
      <c r="I1160" s="144"/>
    </row>
    <row r="1161" spans="1:9" x14ac:dyDescent="0.25">
      <c r="A1161" s="115">
        <f t="shared" ref="A1161:A1196" si="18">A1160+0.1</f>
        <v>116.49999999999707</v>
      </c>
      <c r="B1161" s="121">
        <v>111.6</v>
      </c>
      <c r="C1161" s="108">
        <v>118.5</v>
      </c>
      <c r="D1161" s="122">
        <v>129.80000000000001</v>
      </c>
      <c r="E1161" s="121">
        <v>141.5</v>
      </c>
      <c r="F1161" s="108">
        <v>150.19999999999999</v>
      </c>
      <c r="G1161" s="122">
        <v>163.19999999999999</v>
      </c>
      <c r="I1161" s="144"/>
    </row>
    <row r="1162" spans="1:9" x14ac:dyDescent="0.25">
      <c r="A1162" s="115">
        <f t="shared" si="18"/>
        <v>116.59999999999707</v>
      </c>
      <c r="B1162" s="121">
        <v>117.8</v>
      </c>
      <c r="C1162" s="108">
        <v>124.4</v>
      </c>
      <c r="D1162" s="122">
        <v>135.30000000000001</v>
      </c>
      <c r="E1162" s="121">
        <v>148.4</v>
      </c>
      <c r="F1162" s="108">
        <v>156.69999999999999</v>
      </c>
      <c r="G1162" s="122">
        <v>169.2</v>
      </c>
      <c r="I1162" s="144"/>
    </row>
    <row r="1163" spans="1:9" x14ac:dyDescent="0.25">
      <c r="A1163" s="115">
        <f t="shared" si="18"/>
        <v>116.69999999999706</v>
      </c>
      <c r="B1163" s="121">
        <v>124.4</v>
      </c>
      <c r="C1163" s="108">
        <v>130.80000000000001</v>
      </c>
      <c r="D1163" s="122">
        <v>141.30000000000001</v>
      </c>
      <c r="E1163" s="121">
        <v>155.5</v>
      </c>
      <c r="F1163" s="108">
        <v>163.6</v>
      </c>
      <c r="G1163" s="122">
        <v>175.6</v>
      </c>
      <c r="I1163" s="144"/>
    </row>
    <row r="1164" spans="1:9" x14ac:dyDescent="0.25">
      <c r="A1164" s="115">
        <f t="shared" si="18"/>
        <v>116.79999999999706</v>
      </c>
      <c r="B1164" s="121">
        <v>131.4</v>
      </c>
      <c r="C1164" s="108">
        <v>137.6</v>
      </c>
      <c r="D1164" s="122">
        <v>147.69999999999999</v>
      </c>
      <c r="E1164" s="121">
        <v>163</v>
      </c>
      <c r="F1164" s="108">
        <v>170.9</v>
      </c>
      <c r="G1164" s="122">
        <v>182.3</v>
      </c>
      <c r="I1164" s="144"/>
    </row>
    <row r="1165" spans="1:9" x14ac:dyDescent="0.25">
      <c r="A1165" s="115">
        <f t="shared" si="18"/>
        <v>116.89999999999705</v>
      </c>
      <c r="B1165" s="121">
        <v>138.9</v>
      </c>
      <c r="C1165" s="108">
        <v>144.9</v>
      </c>
      <c r="D1165" s="122">
        <v>154.5</v>
      </c>
      <c r="E1165" s="121">
        <v>170.8</v>
      </c>
      <c r="F1165" s="108">
        <v>178.5</v>
      </c>
      <c r="G1165" s="122">
        <v>189.3</v>
      </c>
      <c r="I1165" s="144"/>
    </row>
    <row r="1166" spans="1:9" x14ac:dyDescent="0.25">
      <c r="A1166" s="115">
        <f t="shared" si="18"/>
        <v>116.99999999999704</v>
      </c>
      <c r="B1166" s="121">
        <v>146.80000000000001</v>
      </c>
      <c r="C1166" s="108">
        <v>152.6</v>
      </c>
      <c r="D1166" s="122">
        <v>161.80000000000001</v>
      </c>
      <c r="E1166" s="121">
        <v>178.9</v>
      </c>
      <c r="F1166" s="108">
        <v>186.4</v>
      </c>
      <c r="G1166" s="122">
        <v>196.6</v>
      </c>
      <c r="I1166" s="144"/>
    </row>
    <row r="1167" spans="1:9" x14ac:dyDescent="0.25">
      <c r="A1167" s="115">
        <f t="shared" si="18"/>
        <v>117.09999999999704</v>
      </c>
      <c r="B1167" s="121">
        <v>155.19999999999999</v>
      </c>
      <c r="C1167" s="108">
        <v>160.80000000000001</v>
      </c>
      <c r="D1167" s="122">
        <v>169.6</v>
      </c>
      <c r="E1167" s="121">
        <v>187.1</v>
      </c>
      <c r="F1167" s="108">
        <v>194.5</v>
      </c>
      <c r="G1167" s="122">
        <v>204.2</v>
      </c>
      <c r="I1167" s="144"/>
    </row>
    <row r="1168" spans="1:9" x14ac:dyDescent="0.25">
      <c r="A1168" s="115">
        <f t="shared" si="18"/>
        <v>117.19999999999703</v>
      </c>
      <c r="B1168" s="121">
        <v>164</v>
      </c>
      <c r="C1168" s="108">
        <v>169.5</v>
      </c>
      <c r="D1168" s="122">
        <v>177.9</v>
      </c>
      <c r="E1168" s="121">
        <v>195.4</v>
      </c>
      <c r="F1168" s="108">
        <v>202.9</v>
      </c>
      <c r="G1168" s="122">
        <v>212</v>
      </c>
      <c r="I1168" s="144"/>
    </row>
    <row r="1169" spans="1:9" x14ac:dyDescent="0.25">
      <c r="A1169" s="115">
        <f t="shared" si="18"/>
        <v>117.29999999999703</v>
      </c>
      <c r="B1169" s="121">
        <v>173.1</v>
      </c>
      <c r="C1169" s="108">
        <v>178.6</v>
      </c>
      <c r="D1169" s="122">
        <v>186.6</v>
      </c>
      <c r="E1169" s="121">
        <v>203.7</v>
      </c>
      <c r="F1169" s="108">
        <v>211.3</v>
      </c>
      <c r="G1169" s="122">
        <v>219.9</v>
      </c>
      <c r="I1169" s="144"/>
    </row>
    <row r="1170" spans="1:9" x14ac:dyDescent="0.25">
      <c r="A1170" s="115">
        <f t="shared" si="18"/>
        <v>117.39999999999702</v>
      </c>
      <c r="B1170" s="121">
        <v>182.4</v>
      </c>
      <c r="C1170" s="108">
        <v>188.1</v>
      </c>
      <c r="D1170" s="122">
        <v>195.6</v>
      </c>
      <c r="E1170" s="121">
        <v>211.9</v>
      </c>
      <c r="F1170" s="108">
        <v>219.6</v>
      </c>
      <c r="G1170" s="122">
        <v>227.8</v>
      </c>
      <c r="I1170" s="144"/>
    </row>
    <row r="1171" spans="1:9" x14ac:dyDescent="0.25">
      <c r="A1171" s="115">
        <f t="shared" si="18"/>
        <v>117.49999999999702</v>
      </c>
      <c r="B1171" s="121">
        <v>192</v>
      </c>
      <c r="C1171" s="108">
        <v>197.8</v>
      </c>
      <c r="D1171" s="122">
        <v>205</v>
      </c>
      <c r="E1171" s="121">
        <v>219.8</v>
      </c>
      <c r="F1171" s="108">
        <v>227.8</v>
      </c>
      <c r="G1171" s="122">
        <v>235.6</v>
      </c>
      <c r="I1171" s="144"/>
    </row>
    <row r="1172" spans="1:9" x14ac:dyDescent="0.25">
      <c r="A1172" s="115">
        <f t="shared" si="18"/>
        <v>117.59999999999701</v>
      </c>
      <c r="B1172" s="121">
        <v>201.5</v>
      </c>
      <c r="C1172" s="108">
        <v>207.5</v>
      </c>
      <c r="D1172" s="122">
        <v>214.5</v>
      </c>
      <c r="E1172" s="121">
        <v>227.2</v>
      </c>
      <c r="F1172" s="108">
        <v>235.6</v>
      </c>
      <c r="G1172" s="122">
        <v>243.1</v>
      </c>
      <c r="I1172" s="144"/>
    </row>
    <row r="1173" spans="1:9" x14ac:dyDescent="0.25">
      <c r="A1173" s="115">
        <f t="shared" si="18"/>
        <v>117.699999999997</v>
      </c>
      <c r="B1173" s="121">
        <v>210.7</v>
      </c>
      <c r="C1173" s="108">
        <v>217.2</v>
      </c>
      <c r="D1173" s="122">
        <v>224</v>
      </c>
      <c r="E1173" s="121">
        <v>234</v>
      </c>
      <c r="F1173" s="108">
        <v>242.9</v>
      </c>
      <c r="G1173" s="122">
        <v>250.1</v>
      </c>
      <c r="I1173" s="144"/>
    </row>
    <row r="1174" spans="1:9" x14ac:dyDescent="0.25">
      <c r="A1174" s="115">
        <f t="shared" si="18"/>
        <v>117.799999999997</v>
      </c>
      <c r="B1174" s="121">
        <v>219.6</v>
      </c>
      <c r="C1174" s="108">
        <v>226.6</v>
      </c>
      <c r="D1174" s="122">
        <v>233.2</v>
      </c>
      <c r="E1174" s="121">
        <v>240</v>
      </c>
      <c r="F1174" s="108">
        <v>249.5</v>
      </c>
      <c r="G1174" s="122">
        <v>256.60000000000002</v>
      </c>
      <c r="I1174" s="144"/>
    </row>
    <row r="1175" spans="1:9" x14ac:dyDescent="0.25">
      <c r="A1175" s="115">
        <f t="shared" si="18"/>
        <v>117.89999999999699</v>
      </c>
      <c r="B1175" s="121">
        <v>227.8</v>
      </c>
      <c r="C1175" s="108">
        <v>235.4</v>
      </c>
      <c r="D1175" s="122">
        <v>242</v>
      </c>
      <c r="E1175" s="121">
        <v>245.1</v>
      </c>
      <c r="F1175" s="108">
        <v>255.2</v>
      </c>
      <c r="G1175" s="122">
        <v>262.2</v>
      </c>
      <c r="I1175" s="144"/>
    </row>
    <row r="1176" spans="1:9" x14ac:dyDescent="0.25">
      <c r="A1176" s="115">
        <f t="shared" si="18"/>
        <v>117.99999999999699</v>
      </c>
      <c r="B1176" s="121">
        <v>235</v>
      </c>
      <c r="C1176" s="108">
        <v>243.4</v>
      </c>
      <c r="D1176" s="122">
        <v>250</v>
      </c>
      <c r="E1176" s="121">
        <v>249.1</v>
      </c>
      <c r="F1176" s="108">
        <v>259.8</v>
      </c>
      <c r="G1176" s="122">
        <v>266.8</v>
      </c>
      <c r="I1176" s="144"/>
    </row>
    <row r="1177" spans="1:9" x14ac:dyDescent="0.25">
      <c r="A1177" s="115">
        <f t="shared" si="18"/>
        <v>118.09999999999698</v>
      </c>
      <c r="B1177" s="121">
        <v>241.1</v>
      </c>
      <c r="C1177" s="108">
        <v>250.3</v>
      </c>
      <c r="D1177" s="122">
        <v>257</v>
      </c>
      <c r="E1177" s="121">
        <v>252.2</v>
      </c>
      <c r="F1177" s="108">
        <v>263.5</v>
      </c>
      <c r="G1177" s="122">
        <v>270.5</v>
      </c>
      <c r="I1177" s="144"/>
    </row>
    <row r="1178" spans="1:9" x14ac:dyDescent="0.25">
      <c r="A1178" s="115">
        <f t="shared" si="18"/>
        <v>118.19999999999698</v>
      </c>
      <c r="B1178" s="121">
        <v>246</v>
      </c>
      <c r="C1178" s="108">
        <v>255.8</v>
      </c>
      <c r="D1178" s="122">
        <v>262.8</v>
      </c>
      <c r="E1178" s="121">
        <v>254.4</v>
      </c>
      <c r="F1178" s="108">
        <v>266.2</v>
      </c>
      <c r="G1178" s="122">
        <v>273.10000000000002</v>
      </c>
      <c r="I1178" s="144"/>
    </row>
    <row r="1179" spans="1:9" x14ac:dyDescent="0.25">
      <c r="A1179" s="115">
        <f t="shared" si="18"/>
        <v>118.29999999999697</v>
      </c>
      <c r="B1179" s="121">
        <v>249.5</v>
      </c>
      <c r="C1179" s="108">
        <v>260</v>
      </c>
      <c r="D1179" s="122">
        <v>267.10000000000002</v>
      </c>
      <c r="E1179" s="121">
        <v>255.9</v>
      </c>
      <c r="F1179" s="108">
        <v>268</v>
      </c>
      <c r="G1179" s="122">
        <v>275</v>
      </c>
      <c r="I1179" s="144"/>
    </row>
    <row r="1180" spans="1:9" x14ac:dyDescent="0.25">
      <c r="A1180" s="115">
        <f t="shared" si="18"/>
        <v>118.39999999999696</v>
      </c>
      <c r="B1180" s="121">
        <v>251.8</v>
      </c>
      <c r="C1180" s="108">
        <v>262.8</v>
      </c>
      <c r="D1180" s="122">
        <v>270.10000000000002</v>
      </c>
      <c r="E1180" s="121">
        <v>256.8</v>
      </c>
      <c r="F1180" s="108">
        <v>269.2</v>
      </c>
      <c r="G1180" s="122">
        <v>276.10000000000002</v>
      </c>
      <c r="I1180" s="144"/>
    </row>
    <row r="1181" spans="1:9" x14ac:dyDescent="0.25">
      <c r="A1181" s="115">
        <f t="shared" si="18"/>
        <v>118.49999999999696</v>
      </c>
      <c r="B1181" s="121">
        <v>253.2</v>
      </c>
      <c r="C1181" s="108">
        <v>264.60000000000002</v>
      </c>
      <c r="D1181" s="122">
        <v>271.89999999999998</v>
      </c>
      <c r="E1181" s="121">
        <v>257.39999999999998</v>
      </c>
      <c r="F1181" s="108">
        <v>269.89999999999998</v>
      </c>
      <c r="G1181" s="122">
        <v>276.8</v>
      </c>
      <c r="I1181" s="144"/>
    </row>
    <row r="1182" spans="1:9" x14ac:dyDescent="0.25">
      <c r="A1182" s="115">
        <f t="shared" si="18"/>
        <v>118.59999999999695</v>
      </c>
      <c r="B1182" s="121">
        <v>253.9</v>
      </c>
      <c r="C1182" s="108">
        <v>265.5</v>
      </c>
      <c r="D1182" s="122">
        <v>272.8</v>
      </c>
      <c r="E1182" s="121">
        <v>257.8</v>
      </c>
      <c r="F1182" s="108">
        <v>270.39999999999998</v>
      </c>
      <c r="G1182" s="122">
        <v>277.2</v>
      </c>
      <c r="I1182" s="144"/>
    </row>
    <row r="1183" spans="1:9" x14ac:dyDescent="0.25">
      <c r="A1183" s="115">
        <f t="shared" si="18"/>
        <v>118.69999999999695</v>
      </c>
      <c r="B1183" s="121">
        <v>254.1</v>
      </c>
      <c r="C1183" s="108">
        <v>265.89999999999998</v>
      </c>
      <c r="D1183" s="122">
        <v>273.2</v>
      </c>
      <c r="E1183" s="121">
        <v>257.89999999999998</v>
      </c>
      <c r="F1183" s="108">
        <v>270.60000000000002</v>
      </c>
      <c r="G1183" s="122">
        <v>277.39999999999998</v>
      </c>
      <c r="I1183" s="144"/>
    </row>
    <row r="1184" spans="1:9" x14ac:dyDescent="0.25">
      <c r="A1184" s="115">
        <f t="shared" si="18"/>
        <v>118.79999999999694</v>
      </c>
      <c r="B1184" s="121">
        <v>254.1</v>
      </c>
      <c r="C1184" s="108">
        <v>265.89999999999998</v>
      </c>
      <c r="D1184" s="122">
        <v>273.2</v>
      </c>
      <c r="E1184" s="121">
        <v>257.89999999999998</v>
      </c>
      <c r="F1184" s="108">
        <v>270.60000000000002</v>
      </c>
      <c r="G1184" s="122">
        <v>277.39999999999998</v>
      </c>
      <c r="I1184" s="144"/>
    </row>
    <row r="1185" spans="1:9" x14ac:dyDescent="0.25">
      <c r="A1185" s="115">
        <f t="shared" si="18"/>
        <v>118.89999999999694</v>
      </c>
      <c r="B1185" s="121">
        <v>253.9</v>
      </c>
      <c r="C1185" s="108">
        <v>265.5</v>
      </c>
      <c r="D1185" s="122">
        <v>272.8</v>
      </c>
      <c r="E1185" s="121">
        <v>257.8</v>
      </c>
      <c r="F1185" s="108">
        <v>270.39999999999998</v>
      </c>
      <c r="G1185" s="122">
        <v>277.2</v>
      </c>
      <c r="I1185" s="144"/>
    </row>
    <row r="1186" spans="1:9" x14ac:dyDescent="0.25">
      <c r="A1186" s="115">
        <f t="shared" si="18"/>
        <v>118.99999999999693</v>
      </c>
      <c r="B1186" s="121">
        <v>253.2</v>
      </c>
      <c r="C1186" s="108">
        <v>264.60000000000002</v>
      </c>
      <c r="D1186" s="122">
        <v>271.89999999999998</v>
      </c>
      <c r="E1186" s="121">
        <v>257.39999999999998</v>
      </c>
      <c r="F1186" s="108">
        <v>270</v>
      </c>
      <c r="G1186" s="122">
        <v>276.8</v>
      </c>
      <c r="I1186" s="144"/>
    </row>
    <row r="1187" spans="1:9" x14ac:dyDescent="0.25">
      <c r="A1187" s="115">
        <f t="shared" si="18"/>
        <v>119.09999999999692</v>
      </c>
      <c r="B1187" s="121">
        <v>251.8</v>
      </c>
      <c r="C1187" s="108">
        <v>262.89999999999998</v>
      </c>
      <c r="D1187" s="122">
        <v>270.2</v>
      </c>
      <c r="E1187" s="121">
        <v>256.89999999999998</v>
      </c>
      <c r="F1187" s="108">
        <v>269.2</v>
      </c>
      <c r="G1187" s="122">
        <v>276.2</v>
      </c>
      <c r="I1187" s="144"/>
    </row>
    <row r="1188" spans="1:9" x14ac:dyDescent="0.25">
      <c r="A1188" s="115">
        <f t="shared" si="18"/>
        <v>119.19999999999692</v>
      </c>
      <c r="B1188" s="121">
        <v>249.5</v>
      </c>
      <c r="C1188" s="108">
        <v>260.10000000000002</v>
      </c>
      <c r="D1188" s="122">
        <v>267.2</v>
      </c>
      <c r="E1188" s="121">
        <v>255.9</v>
      </c>
      <c r="F1188" s="108">
        <v>268</v>
      </c>
      <c r="G1188" s="122">
        <v>275</v>
      </c>
      <c r="I1188" s="144"/>
    </row>
    <row r="1189" spans="1:9" x14ac:dyDescent="0.25">
      <c r="A1189" s="115">
        <f t="shared" si="18"/>
        <v>119.29999999999691</v>
      </c>
      <c r="B1189" s="121">
        <v>246</v>
      </c>
      <c r="C1189" s="108">
        <v>255.9</v>
      </c>
      <c r="D1189" s="122">
        <v>262.89999999999998</v>
      </c>
      <c r="E1189" s="121">
        <v>254.5</v>
      </c>
      <c r="F1189" s="108">
        <v>266.2</v>
      </c>
      <c r="G1189" s="122">
        <v>273.2</v>
      </c>
      <c r="I1189" s="144"/>
    </row>
    <row r="1190" spans="1:9" x14ac:dyDescent="0.25">
      <c r="A1190" s="115">
        <f t="shared" si="18"/>
        <v>119.39999999999691</v>
      </c>
      <c r="B1190" s="121">
        <v>241.3</v>
      </c>
      <c r="C1190" s="108">
        <v>250.4</v>
      </c>
      <c r="D1190" s="122">
        <v>257.3</v>
      </c>
      <c r="E1190" s="121">
        <v>252.3</v>
      </c>
      <c r="F1190" s="108">
        <v>263.60000000000002</v>
      </c>
      <c r="G1190" s="122">
        <v>270.60000000000002</v>
      </c>
      <c r="I1190" s="144"/>
    </row>
    <row r="1191" spans="1:9" x14ac:dyDescent="0.25">
      <c r="A1191" s="115">
        <f t="shared" si="18"/>
        <v>119.4999999999969</v>
      </c>
      <c r="B1191" s="121">
        <v>235.2</v>
      </c>
      <c r="C1191" s="108">
        <v>243.7</v>
      </c>
      <c r="D1191" s="122">
        <v>250.4</v>
      </c>
      <c r="E1191" s="121">
        <v>249.2</v>
      </c>
      <c r="F1191" s="108">
        <v>260</v>
      </c>
      <c r="G1191" s="122">
        <v>267</v>
      </c>
      <c r="I1191" s="144"/>
    </row>
    <row r="1192" spans="1:9" x14ac:dyDescent="0.25">
      <c r="A1192" s="115">
        <f t="shared" si="18"/>
        <v>119.5999999999969</v>
      </c>
      <c r="B1192" s="121">
        <v>228</v>
      </c>
      <c r="C1192" s="108">
        <v>235.8</v>
      </c>
      <c r="D1192" s="122">
        <v>242.5</v>
      </c>
      <c r="E1192" s="121">
        <v>245.2</v>
      </c>
      <c r="F1192" s="108">
        <v>255.4</v>
      </c>
      <c r="G1192" s="122">
        <v>262.39999999999998</v>
      </c>
      <c r="I1192" s="144"/>
    </row>
    <row r="1193" spans="1:9" x14ac:dyDescent="0.25">
      <c r="A1193" s="115">
        <f t="shared" si="18"/>
        <v>119.69999999999689</v>
      </c>
      <c r="B1193" s="121">
        <v>219.9</v>
      </c>
      <c r="C1193" s="108">
        <v>227</v>
      </c>
      <c r="D1193" s="122">
        <v>233.8</v>
      </c>
      <c r="E1193" s="121">
        <v>240.2</v>
      </c>
      <c r="F1193" s="108">
        <v>249.8</v>
      </c>
      <c r="G1193" s="122">
        <v>257</v>
      </c>
      <c r="I1193" s="144"/>
    </row>
    <row r="1194" spans="1:9" x14ac:dyDescent="0.25">
      <c r="A1194" s="115">
        <f t="shared" si="18"/>
        <v>119.79999999999688</v>
      </c>
      <c r="B1194" s="121">
        <v>211.1</v>
      </c>
      <c r="C1194" s="108">
        <v>217.7</v>
      </c>
      <c r="D1194" s="122">
        <v>224.7</v>
      </c>
      <c r="E1194" s="121">
        <v>234.2</v>
      </c>
      <c r="F1194" s="108">
        <v>243.3</v>
      </c>
      <c r="G1194" s="122">
        <v>250.7</v>
      </c>
      <c r="I1194" s="144"/>
    </row>
    <row r="1195" spans="1:9" x14ac:dyDescent="0.25">
      <c r="A1195" s="115">
        <f t="shared" si="18"/>
        <v>119.89999999999688</v>
      </c>
      <c r="B1195" s="121">
        <v>201.8</v>
      </c>
      <c r="C1195" s="108">
        <v>208.1</v>
      </c>
      <c r="D1195" s="122">
        <v>215.3</v>
      </c>
      <c r="E1195" s="121">
        <v>227.5</v>
      </c>
      <c r="F1195" s="108">
        <v>236.1</v>
      </c>
      <c r="G1195" s="122">
        <v>243.8</v>
      </c>
      <c r="I1195" s="144"/>
    </row>
    <row r="1196" spans="1:9" ht="16.5" thickBot="1" x14ac:dyDescent="0.3">
      <c r="A1196" s="116">
        <f t="shared" si="18"/>
        <v>119.99999999999687</v>
      </c>
      <c r="B1196" s="123">
        <v>192.4</v>
      </c>
      <c r="C1196" s="124">
        <v>198.4</v>
      </c>
      <c r="D1196" s="125">
        <v>206</v>
      </c>
      <c r="E1196" s="123">
        <v>220.1</v>
      </c>
      <c r="F1196" s="124">
        <v>228.4</v>
      </c>
      <c r="G1196" s="125">
        <v>236.4</v>
      </c>
      <c r="I1196" s="144"/>
    </row>
  </sheetData>
  <mergeCells count="4">
    <mergeCell ref="B4:D4"/>
    <mergeCell ref="E4:G4"/>
    <mergeCell ref="B3:D3"/>
    <mergeCell ref="E3:G3"/>
  </mergeCells>
  <printOptions horizontalCentered="1"/>
  <pageMargins left="0.25" right="0.25" top="0.75" bottom="0.75" header="0.3" footer="0.3"/>
  <pageSetup scale="65" orientation="landscape" horizontalDpi="4294967292" verticalDpi="4294967292"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7030A0"/>
    <pageSetUpPr fitToPage="1"/>
  </sheetPr>
  <dimension ref="A1:H40"/>
  <sheetViews>
    <sheetView zoomScaleNormal="100" workbookViewId="0">
      <selection activeCell="E18" sqref="E18"/>
    </sheetView>
  </sheetViews>
  <sheetFormatPr defaultRowHeight="15" x14ac:dyDescent="0.25"/>
  <cols>
    <col min="1" max="1" width="36" style="4" customWidth="1"/>
    <col min="2" max="5" width="10.140625" style="4" customWidth="1"/>
    <col min="6" max="7" width="10.140625" customWidth="1"/>
    <col min="8" max="8" width="9.140625" style="2"/>
  </cols>
  <sheetData>
    <row r="1" spans="1:8" ht="18.75" x14ac:dyDescent="0.3">
      <c r="A1" s="236" t="s">
        <v>115</v>
      </c>
      <c r="B1" s="237"/>
      <c r="C1" s="237"/>
      <c r="D1" s="237"/>
      <c r="E1" s="237"/>
      <c r="F1" s="238"/>
      <c r="G1" s="238"/>
    </row>
    <row r="3" spans="1:8" x14ac:dyDescent="0.25">
      <c r="A3" s="4" t="s">
        <v>39</v>
      </c>
      <c r="B3" s="4" t="s">
        <v>95</v>
      </c>
    </row>
    <row r="4" spans="1:8" x14ac:dyDescent="0.25">
      <c r="A4" s="4" t="s">
        <v>40</v>
      </c>
      <c r="B4" s="240">
        <v>18</v>
      </c>
    </row>
    <row r="5" spans="1:8" x14ac:dyDescent="0.25">
      <c r="A5" s="4" t="s">
        <v>41</v>
      </c>
      <c r="B5" s="240" t="s">
        <v>32</v>
      </c>
    </row>
    <row r="6" spans="1:8" x14ac:dyDescent="0.25">
      <c r="A6" s="4" t="s">
        <v>42</v>
      </c>
      <c r="B6" s="240">
        <v>0.55000000000000004</v>
      </c>
      <c r="C6" s="246" t="s">
        <v>102</v>
      </c>
    </row>
    <row r="7" spans="1:8" x14ac:dyDescent="0.25">
      <c r="A7" s="150" t="s">
        <v>44</v>
      </c>
      <c r="B7" s="241">
        <f>FDRatioToAngle(F_to_D)</f>
        <v>97.775819233391303</v>
      </c>
      <c r="C7" s="246" t="s">
        <v>102</v>
      </c>
    </row>
    <row r="8" spans="1:8" x14ac:dyDescent="0.25">
      <c r="A8" s="101" t="s">
        <v>43</v>
      </c>
      <c r="B8" s="239">
        <f>Sigma_ngVLA</f>
        <v>160</v>
      </c>
      <c r="C8" s="246" t="s">
        <v>103</v>
      </c>
    </row>
    <row r="9" spans="1:8" x14ac:dyDescent="0.25">
      <c r="B9" s="88"/>
      <c r="C9" s="88"/>
      <c r="D9" s="88"/>
      <c r="E9" s="89"/>
    </row>
    <row r="10" spans="1:8" ht="15.75" thickBot="1" x14ac:dyDescent="0.3">
      <c r="A10" s="94" t="s">
        <v>35</v>
      </c>
      <c r="B10" s="183">
        <v>2</v>
      </c>
      <c r="C10" s="95">
        <v>10</v>
      </c>
      <c r="D10" s="95">
        <v>30</v>
      </c>
      <c r="E10" s="95">
        <v>50</v>
      </c>
      <c r="F10" s="95">
        <v>100</v>
      </c>
      <c r="G10" s="247">
        <v>120</v>
      </c>
      <c r="H10" s="259" t="s">
        <v>105</v>
      </c>
    </row>
    <row r="11" spans="1:8" s="1" customFormat="1" ht="15.75" thickTop="1" x14ac:dyDescent="0.25">
      <c r="A11" s="92" t="s">
        <v>37</v>
      </c>
      <c r="B11" s="93">
        <v>0.75</v>
      </c>
      <c r="C11" s="93">
        <v>0.75</v>
      </c>
      <c r="D11" s="93">
        <v>0.72</v>
      </c>
      <c r="E11" s="93">
        <v>0.64</v>
      </c>
      <c r="F11" s="93">
        <v>0.4</v>
      </c>
      <c r="G11" s="248">
        <v>0.3</v>
      </c>
      <c r="H11" s="260" t="s">
        <v>99</v>
      </c>
    </row>
    <row r="12" spans="1:8" x14ac:dyDescent="0.25">
      <c r="A12" s="90" t="s">
        <v>36</v>
      </c>
      <c r="B12" s="91">
        <f t="shared" ref="B12:G12" si="0">Ruze(B10,Sigma_ngVLA)</f>
        <v>0.99982009666701355</v>
      </c>
      <c r="C12" s="91">
        <f t="shared" si="0"/>
        <v>0.99551211285934449</v>
      </c>
      <c r="D12" s="91">
        <f t="shared" si="0"/>
        <v>0.96032655448043192</v>
      </c>
      <c r="E12" s="91">
        <f t="shared" si="0"/>
        <v>0.89364229756386226</v>
      </c>
      <c r="F12" s="91">
        <f t="shared" si="0"/>
        <v>0.63775645924742419</v>
      </c>
      <c r="G12" s="249">
        <f t="shared" si="0"/>
        <v>0.52324249379193688</v>
      </c>
      <c r="H12" s="261" t="s">
        <v>106</v>
      </c>
    </row>
    <row r="13" spans="1:8" s="82" customFormat="1" x14ac:dyDescent="0.25">
      <c r="A13" s="242" t="s">
        <v>38</v>
      </c>
      <c r="B13" s="243">
        <f>B11/B12</f>
        <v>0.75013495177801448</v>
      </c>
      <c r="C13" s="243">
        <f>C11/C12</f>
        <v>0.75338108930269465</v>
      </c>
      <c r="D13" s="243">
        <f>D11/D12</f>
        <v>0.74974496606473984</v>
      </c>
      <c r="E13" s="243">
        <f t="shared" ref="E13:G13" si="1">E11/E12</f>
        <v>0.71617021905150335</v>
      </c>
      <c r="F13" s="243">
        <f t="shared" si="1"/>
        <v>0.62719866525854484</v>
      </c>
      <c r="G13" s="250">
        <f t="shared" si="1"/>
        <v>0.57334792865522222</v>
      </c>
      <c r="H13" s="262" t="s">
        <v>108</v>
      </c>
    </row>
    <row r="14" spans="1:8" s="82" customFormat="1" x14ac:dyDescent="0.25">
      <c r="A14" s="264"/>
      <c r="B14" s="265"/>
      <c r="C14" s="265"/>
      <c r="D14" s="265"/>
      <c r="E14" s="265"/>
      <c r="F14" s="265"/>
      <c r="G14" s="265"/>
      <c r="H14" s="266"/>
    </row>
    <row r="15" spans="1:8" x14ac:dyDescent="0.25">
      <c r="A15" s="267" t="s">
        <v>112</v>
      </c>
    </row>
    <row r="16" spans="1:8" x14ac:dyDescent="0.25">
      <c r="A16" s="202" t="s">
        <v>35</v>
      </c>
      <c r="B16" s="199">
        <f t="shared" ref="B16:G16" si="2">B10</f>
        <v>2</v>
      </c>
      <c r="C16" s="199">
        <f t="shared" si="2"/>
        <v>10</v>
      </c>
      <c r="D16" s="199">
        <f t="shared" si="2"/>
        <v>30</v>
      </c>
      <c r="E16" s="199">
        <f t="shared" si="2"/>
        <v>50</v>
      </c>
      <c r="F16" s="199">
        <f t="shared" si="2"/>
        <v>100</v>
      </c>
      <c r="G16" s="251">
        <f t="shared" si="2"/>
        <v>120</v>
      </c>
      <c r="H16" s="261" t="s">
        <v>105</v>
      </c>
    </row>
    <row r="17" spans="1:8" x14ac:dyDescent="0.25">
      <c r="A17" s="193" t="s">
        <v>86</v>
      </c>
      <c r="B17" s="196"/>
      <c r="C17" s="196"/>
      <c r="D17" s="196"/>
      <c r="E17" s="196"/>
      <c r="F17" s="196"/>
      <c r="G17" s="196"/>
      <c r="H17" s="261"/>
    </row>
    <row r="18" spans="1:8" x14ac:dyDescent="0.25">
      <c r="A18" s="192" t="s">
        <v>80</v>
      </c>
      <c r="B18" s="200">
        <f>Ruze(B10,635)*0.8</f>
        <v>0.79773608289861409</v>
      </c>
      <c r="C18" s="200">
        <f>Ruze(C10,635)*0.8</f>
        <v>0.74528300972791017</v>
      </c>
      <c r="D18" s="200">
        <v>0.41</v>
      </c>
      <c r="E18" s="200">
        <f>Ruze(E10,635)*0.8</f>
        <v>0.1361039814111579</v>
      </c>
      <c r="F18" s="201"/>
      <c r="G18" s="252"/>
      <c r="H18" s="261"/>
    </row>
    <row r="19" spans="1:8" x14ac:dyDescent="0.25">
      <c r="A19" s="188" t="s">
        <v>83</v>
      </c>
      <c r="B19" s="1009">
        <f>27*PI()*(12.5)^2</f>
        <v>13253.59400733194</v>
      </c>
      <c r="C19" s="1010"/>
      <c r="D19" s="1010"/>
      <c r="E19" s="1010"/>
      <c r="F19" s="1010"/>
      <c r="G19" s="1010"/>
      <c r="H19" s="261"/>
    </row>
    <row r="20" spans="1:8" x14ac:dyDescent="0.25">
      <c r="A20" s="188" t="s">
        <v>82</v>
      </c>
      <c r="B20" s="186">
        <f>$B19*B18</f>
        <v>10572.870167737527</v>
      </c>
      <c r="C20" s="186">
        <f>$B19*C18</f>
        <v>9877.6784314961424</v>
      </c>
      <c r="D20" s="186">
        <f>$B19*D18</f>
        <v>5433.9735430060946</v>
      </c>
      <c r="E20" s="186">
        <f>$B19*E18</f>
        <v>1803.86691240494</v>
      </c>
      <c r="F20" s="186">
        <f>$B19*G18</f>
        <v>0</v>
      </c>
      <c r="G20" s="253">
        <f>$B19*H18</f>
        <v>0</v>
      </c>
      <c r="H20" s="261"/>
    </row>
    <row r="21" spans="1:8" x14ac:dyDescent="0.25">
      <c r="A21" s="188" t="s">
        <v>88</v>
      </c>
      <c r="B21" s="186">
        <f>B20/'VLA-like'!K27</f>
        <v>580.70952843424084</v>
      </c>
      <c r="C21" s="186">
        <f>C20/'VLA-like'!K29</f>
        <v>557.84618440886084</v>
      </c>
      <c r="D21" s="186">
        <f>D20/'VLA-like'!K32</f>
        <v>160.26199333977905</v>
      </c>
      <c r="E21" s="186">
        <f>E20/'VLA-like'!K33</f>
        <v>19.563271314135157</v>
      </c>
      <c r="F21" s="186"/>
      <c r="G21" s="253"/>
      <c r="H21" s="261"/>
    </row>
    <row r="22" spans="1:8" x14ac:dyDescent="0.25">
      <c r="A22" s="190"/>
      <c r="B22" s="195"/>
      <c r="C22" s="195"/>
      <c r="D22" s="195"/>
      <c r="E22" s="195"/>
      <c r="F22" s="195"/>
      <c r="G22" s="254"/>
      <c r="H22" s="261"/>
    </row>
    <row r="23" spans="1:8" x14ac:dyDescent="0.25">
      <c r="A23" s="193" t="s">
        <v>87</v>
      </c>
      <c r="B23" s="196"/>
      <c r="C23" s="197"/>
      <c r="D23" s="197"/>
      <c r="E23" s="197"/>
      <c r="F23" s="198"/>
      <c r="G23" s="198"/>
      <c r="H23" s="261"/>
    </row>
    <row r="24" spans="1:8" x14ac:dyDescent="0.25">
      <c r="A24" s="192" t="s">
        <v>81</v>
      </c>
      <c r="B24" s="1011">
        <f>D20*10/D11</f>
        <v>75471.854763973533</v>
      </c>
      <c r="C24" s="1012"/>
      <c r="D24" s="1012"/>
      <c r="E24" s="1012"/>
      <c r="F24" s="1012"/>
      <c r="G24" s="1012"/>
      <c r="H24" s="261" t="s">
        <v>110</v>
      </c>
    </row>
    <row r="25" spans="1:8" x14ac:dyDescent="0.25">
      <c r="A25" s="188" t="s">
        <v>84</v>
      </c>
      <c r="B25" s="187">
        <f t="shared" ref="B25:G25" si="3">$B24*B11</f>
        <v>56603.89107298015</v>
      </c>
      <c r="C25" s="187">
        <f t="shared" si="3"/>
        <v>56603.89107298015</v>
      </c>
      <c r="D25" s="187">
        <f t="shared" si="3"/>
        <v>54339.735430060944</v>
      </c>
      <c r="E25" s="187">
        <f t="shared" si="3"/>
        <v>48301.987048943061</v>
      </c>
      <c r="F25" s="187">
        <f t="shared" si="3"/>
        <v>30188.741905589413</v>
      </c>
      <c r="G25" s="255">
        <f t="shared" si="3"/>
        <v>22641.55642919206</v>
      </c>
      <c r="H25" s="261"/>
    </row>
    <row r="26" spans="1:8" x14ac:dyDescent="0.25">
      <c r="A26" s="188" t="s">
        <v>85</v>
      </c>
      <c r="B26" s="187">
        <f>B25/Reference!H39</f>
        <v>2185.4784198061834</v>
      </c>
      <c r="C26" s="187">
        <f>C25/Reference!G41</f>
        <v>2329.8096796929535</v>
      </c>
      <c r="D26" s="187">
        <f>D25/Reference!G43</f>
        <v>1539.5655375348397</v>
      </c>
      <c r="E26" s="187">
        <f>E25/Reference!I43</f>
        <v>474.03454567613937</v>
      </c>
      <c r="F26" s="187">
        <f>F25/Reference!H44</f>
        <v>434.39851365324967</v>
      </c>
      <c r="G26" s="255">
        <f>G25/Reference!I44</f>
        <v>119.16890889095828</v>
      </c>
      <c r="H26" s="261"/>
    </row>
    <row r="27" spans="1:8" x14ac:dyDescent="0.25">
      <c r="A27" s="190"/>
      <c r="B27" s="191"/>
      <c r="C27" s="191"/>
      <c r="D27" s="191"/>
      <c r="E27" s="191"/>
      <c r="F27" s="191"/>
      <c r="G27" s="256"/>
      <c r="H27" s="261"/>
    </row>
    <row r="28" spans="1:8" x14ac:dyDescent="0.25">
      <c r="A28" s="193" t="s">
        <v>92</v>
      </c>
      <c r="B28" s="194"/>
      <c r="C28" s="194"/>
      <c r="D28" s="194"/>
      <c r="E28" s="194"/>
      <c r="F28" s="194"/>
      <c r="G28" s="194"/>
      <c r="H28" s="261"/>
    </row>
    <row r="29" spans="1:8" x14ac:dyDescent="0.25">
      <c r="A29" s="192" t="s">
        <v>90</v>
      </c>
      <c r="B29" s="1013">
        <f>B24/B19</f>
        <v>5.6944444444444438</v>
      </c>
      <c r="C29" s="1014"/>
      <c r="D29" s="1014"/>
      <c r="E29" s="1014"/>
      <c r="F29" s="1014"/>
      <c r="G29" s="1014"/>
      <c r="H29" s="261"/>
    </row>
    <row r="30" spans="1:8" x14ac:dyDescent="0.25">
      <c r="A30" s="188" t="s">
        <v>91</v>
      </c>
      <c r="B30" s="184">
        <f>B25/B20</f>
        <v>5.3536920604306193</v>
      </c>
      <c r="C30" s="184">
        <f t="shared" ref="C30:E31" si="4">C25/C20</f>
        <v>5.730485302345131</v>
      </c>
      <c r="D30" s="263">
        <f t="shared" si="4"/>
        <v>10</v>
      </c>
      <c r="E30" s="184">
        <f t="shared" si="4"/>
        <v>26.776912818111505</v>
      </c>
      <c r="F30" s="90"/>
      <c r="G30" s="257"/>
      <c r="H30" s="261"/>
    </row>
    <row r="31" spans="1:8" x14ac:dyDescent="0.25">
      <c r="A31" s="188" t="s">
        <v>89</v>
      </c>
      <c r="B31" s="189">
        <f>B26/B21</f>
        <v>3.7634623039488591</v>
      </c>
      <c r="C31" s="189">
        <f t="shared" si="4"/>
        <v>4.1764374209385497</v>
      </c>
      <c r="D31" s="189">
        <f t="shared" si="4"/>
        <v>9.6065542768504937</v>
      </c>
      <c r="E31" s="189">
        <f t="shared" si="4"/>
        <v>24.230842483569329</v>
      </c>
      <c r="F31" s="185"/>
      <c r="G31" s="258"/>
      <c r="H31" s="261"/>
    </row>
    <row r="33" spans="1:1" x14ac:dyDescent="0.25">
      <c r="A33" s="244" t="s">
        <v>98</v>
      </c>
    </row>
    <row r="34" spans="1:1" ht="6.75" customHeight="1" x14ac:dyDescent="0.25"/>
    <row r="35" spans="1:1" ht="15" customHeight="1" x14ac:dyDescent="0.25">
      <c r="A35" s="4" t="s">
        <v>100</v>
      </c>
    </row>
    <row r="36" spans="1:1" ht="15" customHeight="1" x14ac:dyDescent="0.25">
      <c r="A36" s="245" t="s">
        <v>101</v>
      </c>
    </row>
    <row r="37" spans="1:1" x14ac:dyDescent="0.25">
      <c r="A37" s="4" t="s">
        <v>104</v>
      </c>
    </row>
    <row r="38" spans="1:1" x14ac:dyDescent="0.25">
      <c r="A38" s="4" t="s">
        <v>107</v>
      </c>
    </row>
    <row r="39" spans="1:1" x14ac:dyDescent="0.25">
      <c r="A39" s="4" t="s">
        <v>109</v>
      </c>
    </row>
    <row r="40" spans="1:1" x14ac:dyDescent="0.25">
      <c r="A40" s="4" t="s">
        <v>111</v>
      </c>
    </row>
  </sheetData>
  <mergeCells count="3">
    <mergeCell ref="B19:G19"/>
    <mergeCell ref="B24:G24"/>
    <mergeCell ref="B29:G29"/>
  </mergeCells>
  <pageMargins left="0.5" right="0.5" top="0.5" bottom="0.5" header="0.05" footer="0.05"/>
  <pageSetup scale="9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99"/>
  </sheetPr>
  <dimension ref="B1:AH53"/>
  <sheetViews>
    <sheetView zoomScale="60" zoomScaleNormal="60" workbookViewId="0">
      <selection activeCell="H34" sqref="H34"/>
    </sheetView>
  </sheetViews>
  <sheetFormatPr defaultRowHeight="15" x14ac:dyDescent="0.25"/>
  <cols>
    <col min="1" max="1" width="4.140625" customWidth="1"/>
    <col min="2" max="34" width="7.7109375" customWidth="1"/>
  </cols>
  <sheetData>
    <row r="1" spans="2:25" ht="18.75" x14ac:dyDescent="0.3">
      <c r="B1" s="413" t="s">
        <v>166</v>
      </c>
    </row>
    <row r="2" spans="2:25" ht="15.75" thickBot="1" x14ac:dyDescent="0.3"/>
    <row r="3" spans="2:25" ht="18.75" x14ac:dyDescent="0.25">
      <c r="B3" s="355" t="s">
        <v>147</v>
      </c>
      <c r="C3" s="940" t="s">
        <v>13</v>
      </c>
      <c r="D3" s="942" t="s">
        <v>22</v>
      </c>
      <c r="E3" s="938" t="s">
        <v>14</v>
      </c>
      <c r="F3" s="953" t="s">
        <v>18</v>
      </c>
      <c r="G3" s="1015"/>
      <c r="H3" s="935"/>
      <c r="I3" s="953" t="s">
        <v>33</v>
      </c>
      <c r="J3" s="1015"/>
      <c r="K3" s="935"/>
      <c r="L3" s="953" t="s">
        <v>59</v>
      </c>
      <c r="M3" s="1015"/>
      <c r="N3" s="957"/>
      <c r="O3" s="953" t="s">
        <v>172</v>
      </c>
      <c r="P3" s="1015"/>
      <c r="Q3" s="935"/>
      <c r="R3" s="954" t="s">
        <v>19</v>
      </c>
      <c r="S3" s="955"/>
      <c r="T3" s="956"/>
      <c r="V3" s="963" t="s">
        <v>148</v>
      </c>
      <c r="W3" s="964"/>
      <c r="X3" s="388" t="s">
        <v>149</v>
      </c>
      <c r="Y3" s="493" t="s">
        <v>150</v>
      </c>
    </row>
    <row r="4" spans="2:25" ht="19.5" thickBot="1" x14ac:dyDescent="0.4">
      <c r="B4" s="353"/>
      <c r="C4" s="941"/>
      <c r="D4" s="943"/>
      <c r="E4" s="939"/>
      <c r="F4" s="15" t="s">
        <v>11</v>
      </c>
      <c r="G4" s="126" t="s">
        <v>21</v>
      </c>
      <c r="H4" s="16" t="s">
        <v>12</v>
      </c>
      <c r="I4" s="15" t="s">
        <v>11</v>
      </c>
      <c r="J4" s="126" t="s">
        <v>21</v>
      </c>
      <c r="K4" s="16" t="s">
        <v>12</v>
      </c>
      <c r="L4" s="15" t="s">
        <v>11</v>
      </c>
      <c r="M4" s="126" t="s">
        <v>21</v>
      </c>
      <c r="N4" s="80" t="s">
        <v>12</v>
      </c>
      <c r="O4" s="15" t="s">
        <v>11</v>
      </c>
      <c r="P4" s="126" t="s">
        <v>21</v>
      </c>
      <c r="Q4" s="16" t="s">
        <v>12</v>
      </c>
      <c r="R4" s="63" t="s">
        <v>11</v>
      </c>
      <c r="S4" s="63" t="s">
        <v>21</v>
      </c>
      <c r="T4" s="16" t="s">
        <v>12</v>
      </c>
      <c r="V4" s="386" t="s">
        <v>169</v>
      </c>
      <c r="W4" s="387" t="s">
        <v>170</v>
      </c>
      <c r="X4" s="492" t="s">
        <v>170</v>
      </c>
      <c r="Y4" s="494" t="s">
        <v>171</v>
      </c>
    </row>
    <row r="5" spans="2:25" ht="15.75" thickTop="1" x14ac:dyDescent="0.25">
      <c r="B5" s="345" t="s">
        <v>119</v>
      </c>
      <c r="C5" s="403">
        <f>VLA!D14</f>
        <v>1.2</v>
      </c>
      <c r="D5" s="404">
        <f>VLA!E14</f>
        <v>1.6</v>
      </c>
      <c r="E5" s="448">
        <f>VLA!F14</f>
        <v>2</v>
      </c>
      <c r="F5" s="327">
        <f>VLA!H25</f>
        <v>13.8</v>
      </c>
      <c r="G5" s="329">
        <f>VLA!I25</f>
        <v>12.9</v>
      </c>
      <c r="H5" s="331">
        <f>VLA!J25</f>
        <v>17.3</v>
      </c>
      <c r="I5" s="460">
        <f>VLA!Q14</f>
        <v>18.600000000000001</v>
      </c>
      <c r="J5" s="461">
        <f>VLA!R14</f>
        <v>15</v>
      </c>
      <c r="K5" s="330">
        <f>VLA!S14</f>
        <v>12</v>
      </c>
      <c r="L5" s="327">
        <f>VLA!K25</f>
        <v>4.4000000000000004</v>
      </c>
      <c r="M5" s="329">
        <f>VLA!L25</f>
        <v>4.5</v>
      </c>
      <c r="N5" s="328">
        <f>VLA!M25</f>
        <v>4.5</v>
      </c>
      <c r="O5" s="460">
        <v>0</v>
      </c>
      <c r="P5" s="461">
        <v>0</v>
      </c>
      <c r="Q5" s="330">
        <v>1</v>
      </c>
      <c r="R5" s="452">
        <f>L5+F5+I5+O5</f>
        <v>36.800000000000004</v>
      </c>
      <c r="S5" s="452">
        <f t="shared" ref="S5" si="0">M5+G5+J5+P5</f>
        <v>32.4</v>
      </c>
      <c r="T5" s="484">
        <f>N5+H5+K5+Q5</f>
        <v>34.799999999999997</v>
      </c>
      <c r="V5" s="414">
        <f>AVERAGE(1388,1516)/1000</f>
        <v>1.452</v>
      </c>
      <c r="W5" s="503">
        <f>F53</f>
        <v>31.980392156862745</v>
      </c>
      <c r="X5" s="396">
        <f>AVERAGE(R5,S5,S5)</f>
        <v>33.866666666666667</v>
      </c>
      <c r="Y5" s="495">
        <f t="shared" ref="Y5:Y12" si="1">(W5-X5)/X5</f>
        <v>-5.5697081982399269E-2</v>
      </c>
    </row>
    <row r="6" spans="2:25" x14ac:dyDescent="0.25">
      <c r="B6" s="346" t="s">
        <v>120</v>
      </c>
      <c r="C6" s="271">
        <f>VLA!D15</f>
        <v>2</v>
      </c>
      <c r="D6" s="273">
        <f>VLA!E15</f>
        <v>3</v>
      </c>
      <c r="E6" s="272">
        <f>VLA!F15</f>
        <v>4</v>
      </c>
      <c r="F6" s="274">
        <f>VLA!H26</f>
        <v>17</v>
      </c>
      <c r="G6" s="390">
        <f>VLA!I26</f>
        <v>16.3</v>
      </c>
      <c r="H6" s="275">
        <f>VLA!J26</f>
        <v>24.2</v>
      </c>
      <c r="I6" s="462">
        <f>VLA!Q15</f>
        <v>11</v>
      </c>
      <c r="J6" s="463">
        <f>VLA!R15</f>
        <v>8</v>
      </c>
      <c r="K6" s="464">
        <f>VLA!S15</f>
        <v>7</v>
      </c>
      <c r="L6" s="274">
        <f>VLA!K26</f>
        <v>4.5</v>
      </c>
      <c r="M6" s="390">
        <f>VLA!L26</f>
        <v>4.5</v>
      </c>
      <c r="N6" s="276">
        <f>VLA!M26</f>
        <v>4.5999999999999996</v>
      </c>
      <c r="O6" s="462">
        <v>1</v>
      </c>
      <c r="P6" s="463">
        <v>1</v>
      </c>
      <c r="Q6" s="464">
        <v>2</v>
      </c>
      <c r="R6" s="453">
        <f t="shared" ref="R6:R12" si="2">F6+L6+I6+O6</f>
        <v>33.5</v>
      </c>
      <c r="S6" s="453">
        <f t="shared" ref="S6:T12" si="3">G6+M6+J6+P6</f>
        <v>29.8</v>
      </c>
      <c r="T6" s="485">
        <f t="shared" si="3"/>
        <v>37.799999999999997</v>
      </c>
      <c r="V6" s="415">
        <f>AVERAGE(3020,3148)/1000</f>
        <v>3.0840000000000001</v>
      </c>
      <c r="W6" s="504">
        <f>J53</f>
        <v>31.6</v>
      </c>
      <c r="X6" s="397">
        <f>AVERAGE(S6)</f>
        <v>29.8</v>
      </c>
      <c r="Y6" s="496">
        <f t="shared" si="1"/>
        <v>6.0402684563758413E-2</v>
      </c>
    </row>
    <row r="7" spans="2:25" x14ac:dyDescent="0.25">
      <c r="B7" s="347" t="s">
        <v>3</v>
      </c>
      <c r="C7" s="19">
        <f>VLA!D16</f>
        <v>4</v>
      </c>
      <c r="D7" s="7">
        <f>VLA!E16</f>
        <v>6</v>
      </c>
      <c r="E7" s="13">
        <f>VLA!F16</f>
        <v>8</v>
      </c>
      <c r="F7" s="46">
        <f>VLA!H27</f>
        <v>12.3</v>
      </c>
      <c r="G7" s="391">
        <f>VLA!I27</f>
        <v>11.5</v>
      </c>
      <c r="H7" s="47">
        <f>VLA!J27</f>
        <v>11.8</v>
      </c>
      <c r="I7" s="465">
        <f>VLA!Q16</f>
        <v>5</v>
      </c>
      <c r="J7" s="466">
        <f>VLA!R16</f>
        <v>5</v>
      </c>
      <c r="K7" s="467">
        <f>VLA!S16</f>
        <v>5</v>
      </c>
      <c r="L7" s="46">
        <f>VLA!K27</f>
        <v>4.5999999999999996</v>
      </c>
      <c r="M7" s="391">
        <f>VLA!L27</f>
        <v>4.7</v>
      </c>
      <c r="N7" s="148">
        <f>VLA!M27</f>
        <v>4.8</v>
      </c>
      <c r="O7" s="465">
        <v>2</v>
      </c>
      <c r="P7" s="466">
        <v>3</v>
      </c>
      <c r="Q7" s="467">
        <v>4</v>
      </c>
      <c r="R7" s="454">
        <f t="shared" si="2"/>
        <v>23.9</v>
      </c>
      <c r="S7" s="454">
        <f t="shared" si="3"/>
        <v>24.2</v>
      </c>
      <c r="T7" s="486">
        <f>H7+N7+K7+Q7</f>
        <v>25.6</v>
      </c>
      <c r="V7" s="416">
        <f>AVERAGE(4832,4960)/1000</f>
        <v>4.8959999999999999</v>
      </c>
      <c r="W7" s="505">
        <f>N53</f>
        <v>28.67</v>
      </c>
      <c r="X7" s="398">
        <f>AVERAGE(R7:S7)</f>
        <v>24.049999999999997</v>
      </c>
      <c r="Y7" s="497">
        <f t="shared" si="1"/>
        <v>0.1920997920997923</v>
      </c>
    </row>
    <row r="8" spans="2:25" x14ac:dyDescent="0.25">
      <c r="B8" s="348" t="s">
        <v>121</v>
      </c>
      <c r="C8" s="405">
        <f>VLA!D17</f>
        <v>8</v>
      </c>
      <c r="D8" s="406">
        <f>VLA!E17</f>
        <v>10</v>
      </c>
      <c r="E8" s="449">
        <f>VLA!F17</f>
        <v>12</v>
      </c>
      <c r="F8" s="277">
        <f>VLA!H28</f>
        <v>11.8</v>
      </c>
      <c r="G8" s="325">
        <f>VLA!I28</f>
        <v>10.7</v>
      </c>
      <c r="H8" s="326">
        <f>VLA!J28</f>
        <v>14.9</v>
      </c>
      <c r="I8" s="468">
        <f>VLA!Q17</f>
        <v>6</v>
      </c>
      <c r="J8" s="469">
        <f>VLA!R17</f>
        <v>6</v>
      </c>
      <c r="K8" s="470">
        <f>VLA!S17</f>
        <v>6</v>
      </c>
      <c r="L8" s="277">
        <f>VLA!K28</f>
        <v>4.8</v>
      </c>
      <c r="M8" s="325">
        <f>VLA!L28</f>
        <v>5</v>
      </c>
      <c r="N8" s="278">
        <f>VLA!M28</f>
        <v>5.3</v>
      </c>
      <c r="O8" s="468">
        <f>_xlfn.CEILING.MATH(5*(C8/80))</f>
        <v>1</v>
      </c>
      <c r="P8" s="469">
        <f t="shared" ref="P8:Q8" si="4">_xlfn.CEILING.MATH(5*(D8/80))</f>
        <v>1</v>
      </c>
      <c r="Q8" s="470">
        <f t="shared" si="4"/>
        <v>1</v>
      </c>
      <c r="R8" s="455">
        <f t="shared" si="2"/>
        <v>23.6</v>
      </c>
      <c r="S8" s="455">
        <f t="shared" si="3"/>
        <v>22.7</v>
      </c>
      <c r="T8" s="487">
        <f t="shared" si="3"/>
        <v>27.2</v>
      </c>
      <c r="V8" s="417">
        <f>AVERAGE(8332,8460)/1000</f>
        <v>8.3960000000000008</v>
      </c>
      <c r="W8" s="506">
        <f>R53</f>
        <v>29.808988764044944</v>
      </c>
      <c r="X8" s="399">
        <f>AVERAGE(R8:S8)</f>
        <v>23.15</v>
      </c>
      <c r="Y8" s="498">
        <f t="shared" si="1"/>
        <v>0.28764530298250307</v>
      </c>
    </row>
    <row r="9" spans="2:25" x14ac:dyDescent="0.25">
      <c r="B9" s="349" t="s">
        <v>122</v>
      </c>
      <c r="C9" s="407">
        <f>VLA!D18</f>
        <v>12</v>
      </c>
      <c r="D9" s="408">
        <f>VLA!E18</f>
        <v>15</v>
      </c>
      <c r="E9" s="450">
        <f>VLA!F18</f>
        <v>18</v>
      </c>
      <c r="F9" s="471">
        <f>VLA!H29</f>
        <v>16</v>
      </c>
      <c r="G9" s="472">
        <f>VLA!I29</f>
        <v>10.8</v>
      </c>
      <c r="H9" s="473">
        <f>VLA!J29</f>
        <v>15.1</v>
      </c>
      <c r="I9" s="474">
        <f>VLA!Q18</f>
        <v>6</v>
      </c>
      <c r="J9" s="475">
        <f>VLA!R18</f>
        <v>6</v>
      </c>
      <c r="K9" s="476">
        <f>VLA!S18</f>
        <v>6</v>
      </c>
      <c r="L9" s="471">
        <f>VLA!K29</f>
        <v>5.3</v>
      </c>
      <c r="M9" s="472">
        <f>VLA!L29</f>
        <v>6</v>
      </c>
      <c r="N9" s="511">
        <f>VLA!M29</f>
        <v>7.8</v>
      </c>
      <c r="O9" s="512">
        <f t="shared" ref="O9:O12" si="5">_xlfn.CEILING.MATH(5*(C9/80))</f>
        <v>1</v>
      </c>
      <c r="P9" s="513">
        <f t="shared" ref="P9:P12" si="6">_xlfn.CEILING.MATH(5*(D9/80))</f>
        <v>1</v>
      </c>
      <c r="Q9" s="514">
        <f t="shared" ref="Q9:Q12" si="7">_xlfn.CEILING.MATH(5*(E9/80))</f>
        <v>2</v>
      </c>
      <c r="R9" s="456">
        <f t="shared" si="2"/>
        <v>28.3</v>
      </c>
      <c r="S9" s="456">
        <f>G9+M9+J9+P9</f>
        <v>23.8</v>
      </c>
      <c r="T9" s="488">
        <f t="shared" si="3"/>
        <v>30.9</v>
      </c>
      <c r="V9" s="418">
        <f>AVERAGE(14936,15064)/1000</f>
        <v>15</v>
      </c>
      <c r="W9" s="507">
        <f>V53</f>
        <v>30.123711340206185</v>
      </c>
      <c r="X9" s="400">
        <f>AVERAGE(S9)</f>
        <v>23.8</v>
      </c>
      <c r="Y9" s="499">
        <f t="shared" si="1"/>
        <v>0.26570215715152035</v>
      </c>
    </row>
    <row r="10" spans="2:25" x14ac:dyDescent="0.25">
      <c r="B10" s="350" t="s">
        <v>123</v>
      </c>
      <c r="C10" s="279">
        <f>VLA!D19</f>
        <v>18</v>
      </c>
      <c r="D10" s="281">
        <f>VLA!E19</f>
        <v>22.25</v>
      </c>
      <c r="E10" s="280">
        <f>VLA!F19</f>
        <v>26.5</v>
      </c>
      <c r="F10" s="334">
        <f>VLA!H30</f>
        <v>22.7</v>
      </c>
      <c r="G10" s="392">
        <f>VLA!I30</f>
        <v>12.7</v>
      </c>
      <c r="H10" s="335">
        <f>VLA!J30</f>
        <v>23.6</v>
      </c>
      <c r="I10" s="477">
        <f>VLA!Q19</f>
        <v>6</v>
      </c>
      <c r="J10" s="478">
        <f>VLA!R19</f>
        <v>6</v>
      </c>
      <c r="K10" s="479">
        <f>VLA!S19</f>
        <v>6</v>
      </c>
      <c r="L10" s="334">
        <f>VLA!K30</f>
        <v>7.8</v>
      </c>
      <c r="M10" s="392">
        <f>VLA!L30</f>
        <v>22.8</v>
      </c>
      <c r="N10" s="336">
        <f>VLA!M30</f>
        <v>12.1</v>
      </c>
      <c r="O10" s="477">
        <f t="shared" si="5"/>
        <v>2</v>
      </c>
      <c r="P10" s="478">
        <f t="shared" si="6"/>
        <v>2</v>
      </c>
      <c r="Q10" s="479">
        <f t="shared" si="7"/>
        <v>2</v>
      </c>
      <c r="R10" s="457">
        <f t="shared" si="2"/>
        <v>38.5</v>
      </c>
      <c r="S10" s="457">
        <f t="shared" si="3"/>
        <v>43.5</v>
      </c>
      <c r="T10" s="489">
        <f t="shared" si="3"/>
        <v>43.7</v>
      </c>
      <c r="V10" s="419">
        <f>AVERAGE(24372,24500)/1000</f>
        <v>24.436</v>
      </c>
      <c r="W10" s="508">
        <f>Z53</f>
        <v>44.790476190476191</v>
      </c>
      <c r="X10" s="401">
        <f>AVERAGE(S10:T10)</f>
        <v>43.6</v>
      </c>
      <c r="Y10" s="500">
        <f t="shared" si="1"/>
        <v>2.7304499781563987E-2</v>
      </c>
    </row>
    <row r="11" spans="2:25" x14ac:dyDescent="0.25">
      <c r="B11" s="351" t="s">
        <v>125</v>
      </c>
      <c r="C11" s="282">
        <f>VLA!D20</f>
        <v>26.5</v>
      </c>
      <c r="D11" s="288">
        <f>VLA!E20</f>
        <v>33.25</v>
      </c>
      <c r="E11" s="283">
        <f>VLA!F20</f>
        <v>40</v>
      </c>
      <c r="F11" s="337">
        <f>VLA!H31</f>
        <v>29.9</v>
      </c>
      <c r="G11" s="393">
        <f>VLA!I31</f>
        <v>16.5</v>
      </c>
      <c r="H11" s="339">
        <f>VLA!J31</f>
        <v>31.7</v>
      </c>
      <c r="I11" s="480">
        <f>VLA!Q20</f>
        <v>6</v>
      </c>
      <c r="J11" s="481">
        <f>VLA!R20</f>
        <v>6</v>
      </c>
      <c r="K11" s="482">
        <f>VLA!S20</f>
        <v>6</v>
      </c>
      <c r="L11" s="337">
        <f>VLA!K31</f>
        <v>12.1</v>
      </c>
      <c r="M11" s="393">
        <f>VLA!L31</f>
        <v>12.1</v>
      </c>
      <c r="N11" s="340">
        <f>VLA!M31</f>
        <v>17.8</v>
      </c>
      <c r="O11" s="480">
        <f t="shared" si="5"/>
        <v>2</v>
      </c>
      <c r="P11" s="481">
        <f t="shared" si="6"/>
        <v>3</v>
      </c>
      <c r="Q11" s="482">
        <f t="shared" si="7"/>
        <v>3</v>
      </c>
      <c r="R11" s="458">
        <f t="shared" si="2"/>
        <v>50</v>
      </c>
      <c r="S11" s="458">
        <f t="shared" si="3"/>
        <v>37.6</v>
      </c>
      <c r="T11" s="490">
        <f t="shared" si="3"/>
        <v>58.5</v>
      </c>
      <c r="V11" s="420">
        <f>AVERAGE(33432,33560)/1000</f>
        <v>33.496000000000002</v>
      </c>
      <c r="W11" s="509">
        <f>AD53</f>
        <v>49.594059405940591</v>
      </c>
      <c r="X11" s="402">
        <f>AVERAGE(S11)</f>
        <v>37.6</v>
      </c>
      <c r="Y11" s="501">
        <f t="shared" si="1"/>
        <v>0.31899094164735609</v>
      </c>
    </row>
    <row r="12" spans="2:25" ht="15.75" thickBot="1" x14ac:dyDescent="0.3">
      <c r="B12" s="352" t="s">
        <v>124</v>
      </c>
      <c r="C12" s="409">
        <f>VLA!D21</f>
        <v>40</v>
      </c>
      <c r="D12" s="410">
        <f>VLA!E21</f>
        <v>45</v>
      </c>
      <c r="E12" s="451">
        <f>VLA!F21</f>
        <v>50</v>
      </c>
      <c r="F12" s="341">
        <f>VLA!H32</f>
        <v>35.200000000000003</v>
      </c>
      <c r="G12" s="483">
        <f>VLA!I32</f>
        <v>32.200000000000003</v>
      </c>
      <c r="H12" s="343">
        <f>VLA!J32</f>
        <v>42.8</v>
      </c>
      <c r="I12" s="394">
        <f>VLA!Q21</f>
        <v>6</v>
      </c>
      <c r="J12" s="395">
        <f>VLA!R21</f>
        <v>6</v>
      </c>
      <c r="K12" s="323">
        <f>VLA!S21</f>
        <v>6</v>
      </c>
      <c r="L12" s="341">
        <f>VLA!K32</f>
        <v>17.8</v>
      </c>
      <c r="M12" s="483">
        <f>VLA!L32</f>
        <v>28.4</v>
      </c>
      <c r="N12" s="344">
        <f>VLA!M32</f>
        <v>62.5</v>
      </c>
      <c r="O12" s="394">
        <f t="shared" si="5"/>
        <v>3</v>
      </c>
      <c r="P12" s="395">
        <f t="shared" si="6"/>
        <v>3</v>
      </c>
      <c r="Q12" s="323">
        <f t="shared" si="7"/>
        <v>4</v>
      </c>
      <c r="R12" s="459">
        <f t="shared" si="2"/>
        <v>62</v>
      </c>
      <c r="S12" s="459">
        <f t="shared" si="3"/>
        <v>69.599999999999994</v>
      </c>
      <c r="T12" s="491">
        <f>H12+N12+K12+Q12</f>
        <v>115.3</v>
      </c>
      <c r="V12" s="421">
        <f>AVERAGE(40936,41064)/1000</f>
        <v>41</v>
      </c>
      <c r="W12" s="510">
        <f>AH53</f>
        <v>71.237623762376231</v>
      </c>
      <c r="X12" s="389">
        <f>AVERAGE(R12:S12)</f>
        <v>65.8</v>
      </c>
      <c r="Y12" s="502">
        <f t="shared" si="1"/>
        <v>8.2638659002678319E-2</v>
      </c>
    </row>
    <row r="15" spans="2:25" x14ac:dyDescent="0.25">
      <c r="B15" s="1" t="s">
        <v>151</v>
      </c>
    </row>
    <row r="16" spans="2:25" ht="15.75" thickBot="1" x14ac:dyDescent="0.3">
      <c r="B16" s="1" t="s">
        <v>145</v>
      </c>
      <c r="G16" s="1" t="s">
        <v>167</v>
      </c>
    </row>
    <row r="17" spans="2:34" ht="15.75" thickBot="1" x14ac:dyDescent="0.3">
      <c r="B17" s="1" t="s">
        <v>165</v>
      </c>
      <c r="D17" t="s">
        <v>163</v>
      </c>
      <c r="G17" s="447">
        <f>Elev_Angle</f>
        <v>45</v>
      </c>
      <c r="H17" s="446" t="s">
        <v>164</v>
      </c>
    </row>
    <row r="18" spans="2:34" ht="15.75" thickBot="1" x14ac:dyDescent="0.3">
      <c r="B18" s="1" t="s">
        <v>152</v>
      </c>
      <c r="D18" t="s">
        <v>153</v>
      </c>
      <c r="G18" s="447" t="str">
        <f>PWV</f>
        <v>6mm</v>
      </c>
      <c r="H18" s="446" t="s">
        <v>168</v>
      </c>
      <c r="M18" t="s">
        <v>162</v>
      </c>
    </row>
    <row r="19" spans="2:34" x14ac:dyDescent="0.25">
      <c r="B19" s="1" t="s">
        <v>155</v>
      </c>
      <c r="D19" t="s">
        <v>157</v>
      </c>
      <c r="G19" s="2"/>
    </row>
    <row r="20" spans="2:34" x14ac:dyDescent="0.25">
      <c r="B20" s="1" t="s">
        <v>154</v>
      </c>
      <c r="D20" t="s">
        <v>158</v>
      </c>
    </row>
    <row r="21" spans="2:34" x14ac:dyDescent="0.25">
      <c r="B21" s="1" t="s">
        <v>156</v>
      </c>
      <c r="D21" t="s">
        <v>159</v>
      </c>
    </row>
    <row r="22" spans="2:34" x14ac:dyDescent="0.25">
      <c r="B22" s="1" t="s">
        <v>160</v>
      </c>
      <c r="D22" t="s">
        <v>161</v>
      </c>
    </row>
    <row r="23" spans="2:34" ht="15.75" thickBot="1" x14ac:dyDescent="0.3">
      <c r="B23" s="1"/>
    </row>
    <row r="24" spans="2:34" x14ac:dyDescent="0.25">
      <c r="B24" s="381" t="s">
        <v>144</v>
      </c>
      <c r="C24" s="357" t="s">
        <v>132</v>
      </c>
      <c r="D24" s="358"/>
      <c r="E24" s="358"/>
      <c r="F24" s="359"/>
      <c r="G24" s="360" t="s">
        <v>137</v>
      </c>
      <c r="H24" s="361"/>
      <c r="I24" s="361"/>
      <c r="J24" s="362"/>
      <c r="K24" s="363" t="s">
        <v>138</v>
      </c>
      <c r="L24" s="364"/>
      <c r="M24" s="364"/>
      <c r="N24" s="365"/>
      <c r="O24" s="366" t="s">
        <v>139</v>
      </c>
      <c r="P24" s="367"/>
      <c r="Q24" s="367"/>
      <c r="R24" s="368"/>
      <c r="S24" s="369" t="s">
        <v>140</v>
      </c>
      <c r="T24" s="370"/>
      <c r="U24" s="370"/>
      <c r="V24" s="371"/>
      <c r="W24" s="372" t="s">
        <v>141</v>
      </c>
      <c r="X24" s="373"/>
      <c r="Y24" s="373"/>
      <c r="Z24" s="374"/>
      <c r="AA24" s="375" t="s">
        <v>142</v>
      </c>
      <c r="AB24" s="376"/>
      <c r="AC24" s="376"/>
      <c r="AD24" s="377"/>
      <c r="AE24" s="378" t="s">
        <v>143</v>
      </c>
      <c r="AF24" s="379"/>
      <c r="AG24" s="379"/>
      <c r="AH24" s="380"/>
    </row>
    <row r="25" spans="2:34" x14ac:dyDescent="0.25">
      <c r="B25" s="382"/>
      <c r="C25" s="383" t="s">
        <v>133</v>
      </c>
      <c r="D25" s="384" t="s">
        <v>134</v>
      </c>
      <c r="E25" s="384" t="s">
        <v>135</v>
      </c>
      <c r="F25" s="385" t="s">
        <v>136</v>
      </c>
      <c r="G25" s="383" t="s">
        <v>133</v>
      </c>
      <c r="H25" s="384" t="s">
        <v>134</v>
      </c>
      <c r="I25" s="384" t="s">
        <v>135</v>
      </c>
      <c r="J25" s="385" t="s">
        <v>136</v>
      </c>
      <c r="K25" s="383" t="s">
        <v>133</v>
      </c>
      <c r="L25" s="384" t="s">
        <v>134</v>
      </c>
      <c r="M25" s="384" t="s">
        <v>135</v>
      </c>
      <c r="N25" s="385" t="s">
        <v>136</v>
      </c>
      <c r="O25" s="383" t="s">
        <v>133</v>
      </c>
      <c r="P25" s="384" t="s">
        <v>134</v>
      </c>
      <c r="Q25" s="384" t="s">
        <v>135</v>
      </c>
      <c r="R25" s="385" t="s">
        <v>136</v>
      </c>
      <c r="S25" s="383" t="s">
        <v>133</v>
      </c>
      <c r="T25" s="384" t="s">
        <v>134</v>
      </c>
      <c r="U25" s="384" t="s">
        <v>135</v>
      </c>
      <c r="V25" s="385" t="s">
        <v>136</v>
      </c>
      <c r="W25" s="383" t="s">
        <v>133</v>
      </c>
      <c r="X25" s="384" t="s">
        <v>134</v>
      </c>
      <c r="Y25" s="384" t="s">
        <v>135</v>
      </c>
      <c r="Z25" s="385" t="s">
        <v>136</v>
      </c>
      <c r="AA25" s="383" t="s">
        <v>133</v>
      </c>
      <c r="AB25" s="384" t="s">
        <v>134</v>
      </c>
      <c r="AC25" s="384" t="s">
        <v>135</v>
      </c>
      <c r="AD25" s="385" t="s">
        <v>136</v>
      </c>
      <c r="AE25" s="383" t="s">
        <v>133</v>
      </c>
      <c r="AF25" s="384" t="s">
        <v>134</v>
      </c>
      <c r="AG25" s="384" t="s">
        <v>135</v>
      </c>
      <c r="AH25" s="385" t="s">
        <v>136</v>
      </c>
    </row>
    <row r="26" spans="2:34" x14ac:dyDescent="0.25">
      <c r="B26" s="411">
        <v>1</v>
      </c>
      <c r="C26" s="354">
        <v>40</v>
      </c>
      <c r="D26" s="185">
        <v>39</v>
      </c>
      <c r="E26" s="185">
        <v>40</v>
      </c>
      <c r="F26" s="356">
        <v>40</v>
      </c>
      <c r="G26" s="354">
        <v>34</v>
      </c>
      <c r="H26" s="185">
        <v>33</v>
      </c>
      <c r="I26" s="185">
        <v>33</v>
      </c>
      <c r="J26" s="356">
        <v>33</v>
      </c>
      <c r="K26" s="354">
        <v>27</v>
      </c>
      <c r="L26" s="185">
        <v>26</v>
      </c>
      <c r="M26" s="185">
        <v>26</v>
      </c>
      <c r="N26" s="356">
        <v>26</v>
      </c>
      <c r="O26" s="354">
        <v>29</v>
      </c>
      <c r="P26" s="185">
        <v>29</v>
      </c>
      <c r="Q26" s="185">
        <v>30</v>
      </c>
      <c r="R26" s="356">
        <v>30</v>
      </c>
      <c r="S26" s="354">
        <v>36</v>
      </c>
      <c r="T26" s="185">
        <v>35</v>
      </c>
      <c r="U26" s="185">
        <v>33</v>
      </c>
      <c r="V26" s="356">
        <v>33</v>
      </c>
      <c r="W26" s="354">
        <v>51</v>
      </c>
      <c r="X26" s="185">
        <v>49</v>
      </c>
      <c r="Y26" s="185">
        <v>50</v>
      </c>
      <c r="Z26" s="356">
        <v>50</v>
      </c>
      <c r="AA26" s="354">
        <v>49</v>
      </c>
      <c r="AB26" s="185">
        <v>48</v>
      </c>
      <c r="AC26" s="185">
        <v>53</v>
      </c>
      <c r="AD26" s="356">
        <v>52</v>
      </c>
      <c r="AE26" s="354">
        <v>88</v>
      </c>
      <c r="AF26" s="185">
        <v>86</v>
      </c>
      <c r="AG26" s="185">
        <v>80</v>
      </c>
      <c r="AH26" s="356">
        <v>79</v>
      </c>
    </row>
    <row r="27" spans="2:34" x14ac:dyDescent="0.25">
      <c r="B27" s="411">
        <v>2</v>
      </c>
      <c r="C27" s="354">
        <v>37</v>
      </c>
      <c r="D27" s="185">
        <v>36</v>
      </c>
      <c r="E27" s="185"/>
      <c r="F27" s="356">
        <v>31</v>
      </c>
      <c r="G27" s="354">
        <v>33</v>
      </c>
      <c r="H27" s="185">
        <v>33</v>
      </c>
      <c r="I27" s="185"/>
      <c r="J27" s="356">
        <v>35</v>
      </c>
      <c r="K27" s="354">
        <v>23</v>
      </c>
      <c r="L27" s="185">
        <v>22</v>
      </c>
      <c r="M27" s="185"/>
      <c r="N27" s="356">
        <v>29</v>
      </c>
      <c r="O27" s="354">
        <v>31</v>
      </c>
      <c r="P27" s="185">
        <v>30</v>
      </c>
      <c r="Q27" s="185"/>
      <c r="R27" s="356">
        <v>29</v>
      </c>
      <c r="S27" s="354">
        <v>28</v>
      </c>
      <c r="T27" s="185">
        <v>27</v>
      </c>
      <c r="U27" s="185"/>
      <c r="V27" s="356">
        <v>28</v>
      </c>
      <c r="W27" s="354">
        <v>42</v>
      </c>
      <c r="X27" s="185">
        <v>42</v>
      </c>
      <c r="Y27" s="185"/>
      <c r="Z27" s="356">
        <v>45</v>
      </c>
      <c r="AA27" s="354">
        <v>49</v>
      </c>
      <c r="AB27" s="185">
        <v>48</v>
      </c>
      <c r="AC27" s="185"/>
      <c r="AD27" s="356">
        <v>50</v>
      </c>
      <c r="AE27" s="354">
        <v>57</v>
      </c>
      <c r="AF27" s="185">
        <v>55</v>
      </c>
      <c r="AG27" s="185"/>
      <c r="AH27" s="356">
        <v>62</v>
      </c>
    </row>
    <row r="28" spans="2:34" x14ac:dyDescent="0.25">
      <c r="B28" s="411">
        <v>3</v>
      </c>
      <c r="C28" s="354">
        <v>29</v>
      </c>
      <c r="D28" s="185"/>
      <c r="E28" s="185">
        <v>30</v>
      </c>
      <c r="F28" s="356">
        <v>30</v>
      </c>
      <c r="G28" s="354"/>
      <c r="H28" s="185"/>
      <c r="I28" s="185">
        <v>35</v>
      </c>
      <c r="J28" s="356">
        <v>35</v>
      </c>
      <c r="K28" s="354"/>
      <c r="L28" s="185"/>
      <c r="M28" s="185">
        <v>33</v>
      </c>
      <c r="N28" s="356">
        <v>33</v>
      </c>
      <c r="O28" s="354">
        <v>33</v>
      </c>
      <c r="P28" s="185"/>
      <c r="Q28" s="185">
        <v>32</v>
      </c>
      <c r="R28" s="356">
        <v>32</v>
      </c>
      <c r="S28" s="354">
        <v>34</v>
      </c>
      <c r="T28" s="185"/>
      <c r="U28" s="185">
        <v>34</v>
      </c>
      <c r="V28" s="356">
        <v>34</v>
      </c>
      <c r="W28" s="354">
        <v>46</v>
      </c>
      <c r="X28" s="185"/>
      <c r="Y28" s="185">
        <v>52</v>
      </c>
      <c r="Z28" s="356">
        <v>52</v>
      </c>
      <c r="AA28" s="354">
        <v>46</v>
      </c>
      <c r="AB28" s="185"/>
      <c r="AC28" s="185">
        <v>50</v>
      </c>
      <c r="AD28" s="356">
        <v>50</v>
      </c>
      <c r="AE28" s="354">
        <v>78</v>
      </c>
      <c r="AF28" s="185"/>
      <c r="AG28" s="185">
        <v>75</v>
      </c>
      <c r="AH28" s="356">
        <v>75</v>
      </c>
    </row>
    <row r="29" spans="2:34" x14ac:dyDescent="0.25">
      <c r="B29" s="411">
        <v>4</v>
      </c>
      <c r="C29" s="354">
        <v>30</v>
      </c>
      <c r="D29" s="185">
        <v>30</v>
      </c>
      <c r="E29" s="185">
        <v>27</v>
      </c>
      <c r="F29" s="356">
        <v>28</v>
      </c>
      <c r="G29" s="354">
        <v>33</v>
      </c>
      <c r="H29" s="185">
        <v>32</v>
      </c>
      <c r="I29" s="185">
        <v>34</v>
      </c>
      <c r="J29" s="356">
        <v>33</v>
      </c>
      <c r="K29" s="354">
        <v>28</v>
      </c>
      <c r="L29" s="185">
        <v>28</v>
      </c>
      <c r="M29" s="185">
        <v>29</v>
      </c>
      <c r="N29" s="356">
        <v>29</v>
      </c>
      <c r="O29" s="354">
        <v>27</v>
      </c>
      <c r="P29" s="185">
        <v>27</v>
      </c>
      <c r="Q29" s="185">
        <v>29</v>
      </c>
      <c r="R29" s="356">
        <v>29</v>
      </c>
      <c r="S29" s="354">
        <v>27</v>
      </c>
      <c r="T29" s="185">
        <v>27</v>
      </c>
      <c r="U29" s="185">
        <v>24</v>
      </c>
      <c r="V29" s="356">
        <v>24</v>
      </c>
      <c r="W29" s="354">
        <v>51</v>
      </c>
      <c r="X29" s="185">
        <v>51</v>
      </c>
      <c r="Y29" s="185">
        <v>49</v>
      </c>
      <c r="Z29" s="356">
        <v>48</v>
      </c>
      <c r="AA29" s="354">
        <v>57</v>
      </c>
      <c r="AB29" s="185">
        <v>57</v>
      </c>
      <c r="AC29" s="185"/>
      <c r="AD29" s="356"/>
      <c r="AE29" s="354"/>
      <c r="AF29" s="185"/>
      <c r="AG29" s="185"/>
      <c r="AH29" s="356"/>
    </row>
    <row r="30" spans="2:34" x14ac:dyDescent="0.25">
      <c r="B30" s="411">
        <v>5</v>
      </c>
      <c r="C30" s="354">
        <v>32</v>
      </c>
      <c r="D30" s="185">
        <v>31</v>
      </c>
      <c r="E30" s="185">
        <v>31</v>
      </c>
      <c r="F30" s="356">
        <v>31</v>
      </c>
      <c r="G30" s="354">
        <v>30</v>
      </c>
      <c r="H30" s="185">
        <v>30</v>
      </c>
      <c r="I30" s="185">
        <v>33</v>
      </c>
      <c r="J30" s="356">
        <v>33</v>
      </c>
      <c r="K30" s="354">
        <v>31</v>
      </c>
      <c r="L30" s="185">
        <v>30</v>
      </c>
      <c r="M30" s="185">
        <v>33</v>
      </c>
      <c r="N30" s="356">
        <v>33</v>
      </c>
      <c r="O30" s="354">
        <v>28</v>
      </c>
      <c r="P30" s="185">
        <v>27</v>
      </c>
      <c r="Q30" s="185">
        <v>28</v>
      </c>
      <c r="R30" s="356">
        <v>29</v>
      </c>
      <c r="S30" s="354">
        <v>32</v>
      </c>
      <c r="T30" s="185">
        <v>31</v>
      </c>
      <c r="U30" s="185">
        <v>36</v>
      </c>
      <c r="V30" s="356">
        <v>37</v>
      </c>
      <c r="W30" s="354">
        <v>47</v>
      </c>
      <c r="X30" s="185">
        <v>45</v>
      </c>
      <c r="Y30" s="185">
        <v>44</v>
      </c>
      <c r="Z30" s="356">
        <v>44</v>
      </c>
      <c r="AA30" s="354">
        <v>51</v>
      </c>
      <c r="AB30" s="185">
        <v>49</v>
      </c>
      <c r="AC30" s="185">
        <v>53</v>
      </c>
      <c r="AD30" s="356">
        <v>53</v>
      </c>
      <c r="AE30" s="354">
        <v>57</v>
      </c>
      <c r="AF30" s="185">
        <v>55</v>
      </c>
      <c r="AG30" s="185">
        <v>82</v>
      </c>
      <c r="AH30" s="356">
        <v>83</v>
      </c>
    </row>
    <row r="31" spans="2:34" x14ac:dyDescent="0.25">
      <c r="B31" s="411">
        <v>6</v>
      </c>
      <c r="C31" s="354">
        <v>31</v>
      </c>
      <c r="D31" s="185">
        <v>32</v>
      </c>
      <c r="E31" s="185">
        <v>34</v>
      </c>
      <c r="F31" s="356">
        <v>34</v>
      </c>
      <c r="G31" s="354">
        <v>31</v>
      </c>
      <c r="H31" s="185">
        <v>32</v>
      </c>
      <c r="I31" s="185">
        <v>33</v>
      </c>
      <c r="J31" s="356">
        <v>33</v>
      </c>
      <c r="K31" s="354">
        <v>23</v>
      </c>
      <c r="L31" s="185">
        <v>23</v>
      </c>
      <c r="M31" s="185">
        <v>29</v>
      </c>
      <c r="N31" s="356">
        <v>29</v>
      </c>
      <c r="O31" s="354">
        <v>35</v>
      </c>
      <c r="P31" s="185">
        <v>36</v>
      </c>
      <c r="Q31" s="185">
        <v>26</v>
      </c>
      <c r="R31" s="356">
        <v>26</v>
      </c>
      <c r="S31" s="354">
        <v>35</v>
      </c>
      <c r="T31" s="185">
        <v>35</v>
      </c>
      <c r="U31" s="185">
        <v>34</v>
      </c>
      <c r="V31" s="356">
        <v>34</v>
      </c>
      <c r="W31" s="354">
        <v>55</v>
      </c>
      <c r="X31" s="185">
        <v>56</v>
      </c>
      <c r="Y31" s="185">
        <v>56</v>
      </c>
      <c r="Z31" s="356">
        <v>55</v>
      </c>
      <c r="AA31" s="354">
        <v>58</v>
      </c>
      <c r="AB31" s="185">
        <v>60</v>
      </c>
      <c r="AC31" s="185">
        <v>54</v>
      </c>
      <c r="AD31" s="356">
        <v>53</v>
      </c>
      <c r="AE31" s="354">
        <v>70</v>
      </c>
      <c r="AF31" s="185">
        <v>71</v>
      </c>
      <c r="AG31" s="185">
        <v>78</v>
      </c>
      <c r="AH31" s="356">
        <v>77</v>
      </c>
    </row>
    <row r="32" spans="2:34" x14ac:dyDescent="0.25">
      <c r="B32" s="411">
        <v>7</v>
      </c>
      <c r="C32" s="354">
        <v>31</v>
      </c>
      <c r="D32" s="185">
        <v>30</v>
      </c>
      <c r="E32" s="185">
        <v>31</v>
      </c>
      <c r="F32" s="356">
        <v>31</v>
      </c>
      <c r="G32" s="354">
        <v>30</v>
      </c>
      <c r="H32" s="185">
        <v>29</v>
      </c>
      <c r="I32" s="185">
        <v>29</v>
      </c>
      <c r="J32" s="356">
        <v>29</v>
      </c>
      <c r="K32" s="354">
        <v>28</v>
      </c>
      <c r="L32" s="185">
        <v>28</v>
      </c>
      <c r="M32" s="185">
        <v>26</v>
      </c>
      <c r="N32" s="356">
        <v>26</v>
      </c>
      <c r="O32" s="354">
        <v>36</v>
      </c>
      <c r="P32" s="185">
        <v>35</v>
      </c>
      <c r="Q32" s="185">
        <v>32</v>
      </c>
      <c r="R32" s="356">
        <v>32</v>
      </c>
      <c r="S32" s="354">
        <v>30</v>
      </c>
      <c r="T32" s="185">
        <v>30</v>
      </c>
      <c r="U32" s="185">
        <v>29</v>
      </c>
      <c r="V32" s="356">
        <v>29</v>
      </c>
      <c r="W32" s="354">
        <v>43</v>
      </c>
      <c r="X32" s="185">
        <v>42</v>
      </c>
      <c r="Y32" s="185">
        <v>45</v>
      </c>
      <c r="Z32" s="356">
        <v>45</v>
      </c>
      <c r="AA32" s="354">
        <v>58</v>
      </c>
      <c r="AB32" s="185">
        <v>57</v>
      </c>
      <c r="AC32" s="185">
        <v>46</v>
      </c>
      <c r="AD32" s="356">
        <v>45</v>
      </c>
      <c r="AE32" s="354">
        <v>67</v>
      </c>
      <c r="AF32" s="185">
        <v>65</v>
      </c>
      <c r="AG32" s="185">
        <v>74</v>
      </c>
      <c r="AH32" s="356">
        <v>74</v>
      </c>
    </row>
    <row r="33" spans="2:34" x14ac:dyDescent="0.25">
      <c r="B33" s="411">
        <v>8</v>
      </c>
      <c r="C33" s="354">
        <v>28</v>
      </c>
      <c r="D33" s="185">
        <v>28</v>
      </c>
      <c r="E33" s="185">
        <v>34</v>
      </c>
      <c r="F33" s="356">
        <v>34</v>
      </c>
      <c r="G33" s="354">
        <v>28</v>
      </c>
      <c r="H33" s="185">
        <v>27</v>
      </c>
      <c r="I33" s="185">
        <v>30</v>
      </c>
      <c r="J33" s="356">
        <v>30</v>
      </c>
      <c r="K33" s="354"/>
      <c r="L33" s="185"/>
      <c r="M33" s="185"/>
      <c r="N33" s="356"/>
      <c r="O33" s="354">
        <v>26</v>
      </c>
      <c r="P33" s="185">
        <v>26</v>
      </c>
      <c r="Q33" s="185">
        <v>32</v>
      </c>
      <c r="R33" s="356">
        <v>33</v>
      </c>
      <c r="S33" s="354">
        <v>27</v>
      </c>
      <c r="T33" s="185">
        <v>27</v>
      </c>
      <c r="U33" s="185">
        <v>29</v>
      </c>
      <c r="V33" s="356">
        <v>29</v>
      </c>
      <c r="W33" s="354">
        <v>41</v>
      </c>
      <c r="X33" s="185">
        <v>41</v>
      </c>
      <c r="Y33" s="185">
        <v>43</v>
      </c>
      <c r="Z33" s="356">
        <v>44</v>
      </c>
      <c r="AA33" s="354">
        <v>50</v>
      </c>
      <c r="AB33" s="185">
        <v>49</v>
      </c>
      <c r="AC33" s="185">
        <v>47</v>
      </c>
      <c r="AD33" s="356">
        <v>47</v>
      </c>
      <c r="AE33" s="354">
        <v>72</v>
      </c>
      <c r="AF33" s="185">
        <v>71</v>
      </c>
      <c r="AG33" s="185">
        <v>72</v>
      </c>
      <c r="AH33" s="356">
        <v>72</v>
      </c>
    </row>
    <row r="34" spans="2:34" x14ac:dyDescent="0.25">
      <c r="B34" s="411">
        <v>9</v>
      </c>
      <c r="C34" s="354">
        <v>35</v>
      </c>
      <c r="D34" s="185">
        <v>35</v>
      </c>
      <c r="E34" s="185">
        <v>35</v>
      </c>
      <c r="F34" s="356">
        <v>35</v>
      </c>
      <c r="G34" s="354">
        <v>32</v>
      </c>
      <c r="H34" s="185">
        <v>32</v>
      </c>
      <c r="I34" s="185">
        <v>33</v>
      </c>
      <c r="J34" s="356">
        <v>33</v>
      </c>
      <c r="K34" s="354">
        <v>35</v>
      </c>
      <c r="L34" s="185">
        <v>35</v>
      </c>
      <c r="M34" s="185">
        <v>26</v>
      </c>
      <c r="N34" s="356">
        <v>27</v>
      </c>
      <c r="O34" s="354">
        <v>34</v>
      </c>
      <c r="P34" s="185">
        <v>34</v>
      </c>
      <c r="Q34" s="185">
        <v>34</v>
      </c>
      <c r="R34" s="356">
        <v>34</v>
      </c>
      <c r="S34" s="354">
        <v>32</v>
      </c>
      <c r="T34" s="185">
        <v>31</v>
      </c>
      <c r="U34" s="185">
        <v>31</v>
      </c>
      <c r="V34" s="356">
        <v>31</v>
      </c>
      <c r="W34" s="354">
        <v>46</v>
      </c>
      <c r="X34" s="185">
        <v>46</v>
      </c>
      <c r="Y34" s="185">
        <v>46</v>
      </c>
      <c r="Z34" s="356">
        <v>46</v>
      </c>
      <c r="AA34" s="354">
        <v>57</v>
      </c>
      <c r="AB34" s="185">
        <v>58</v>
      </c>
      <c r="AC34" s="185">
        <v>55</v>
      </c>
      <c r="AD34" s="356">
        <v>55</v>
      </c>
      <c r="AE34" s="354">
        <v>84</v>
      </c>
      <c r="AF34" s="185">
        <v>84</v>
      </c>
      <c r="AG34" s="185">
        <v>83</v>
      </c>
      <c r="AH34" s="356">
        <v>84</v>
      </c>
    </row>
    <row r="35" spans="2:34" x14ac:dyDescent="0.25">
      <c r="B35" s="411">
        <v>10</v>
      </c>
      <c r="C35" s="354">
        <v>33</v>
      </c>
      <c r="D35" s="185">
        <v>35</v>
      </c>
      <c r="E35" s="185">
        <v>32</v>
      </c>
      <c r="F35" s="356">
        <v>32</v>
      </c>
      <c r="G35" s="354">
        <v>30</v>
      </c>
      <c r="H35" s="185">
        <v>32</v>
      </c>
      <c r="I35" s="185">
        <v>31</v>
      </c>
      <c r="J35" s="356">
        <v>31</v>
      </c>
      <c r="K35" s="354">
        <v>29</v>
      </c>
      <c r="L35" s="185">
        <v>30</v>
      </c>
      <c r="M35" s="185">
        <v>26</v>
      </c>
      <c r="N35" s="356">
        <v>26</v>
      </c>
      <c r="O35" s="354"/>
      <c r="P35" s="185"/>
      <c r="Q35" s="185"/>
      <c r="R35" s="356"/>
      <c r="S35" s="354">
        <v>28</v>
      </c>
      <c r="T35" s="185">
        <v>29</v>
      </c>
      <c r="U35" s="185">
        <v>31</v>
      </c>
      <c r="V35" s="356">
        <v>31</v>
      </c>
      <c r="W35" s="354">
        <v>43</v>
      </c>
      <c r="X35" s="185">
        <v>46</v>
      </c>
      <c r="Y35" s="185">
        <v>44</v>
      </c>
      <c r="Z35" s="356">
        <v>44</v>
      </c>
      <c r="AA35" s="354">
        <v>48</v>
      </c>
      <c r="AB35" s="185">
        <v>51</v>
      </c>
      <c r="AC35" s="185">
        <v>46</v>
      </c>
      <c r="AD35" s="356">
        <v>46</v>
      </c>
      <c r="AE35" s="354">
        <v>65</v>
      </c>
      <c r="AF35" s="185">
        <v>69</v>
      </c>
      <c r="AG35" s="185">
        <v>69</v>
      </c>
      <c r="AH35" s="356">
        <v>70</v>
      </c>
    </row>
    <row r="36" spans="2:34" x14ac:dyDescent="0.25">
      <c r="B36" s="411">
        <v>11</v>
      </c>
      <c r="C36" s="354">
        <v>29</v>
      </c>
      <c r="D36" s="185">
        <v>29</v>
      </c>
      <c r="E36" s="185">
        <v>29</v>
      </c>
      <c r="F36" s="356">
        <v>29</v>
      </c>
      <c r="G36" s="354">
        <v>31</v>
      </c>
      <c r="H36" s="185">
        <v>30</v>
      </c>
      <c r="I36" s="185">
        <v>32</v>
      </c>
      <c r="J36" s="356">
        <v>31</v>
      </c>
      <c r="K36" s="354">
        <v>23</v>
      </c>
      <c r="L36" s="185">
        <v>23</v>
      </c>
      <c r="M36" s="185">
        <v>28</v>
      </c>
      <c r="N36" s="356">
        <v>28</v>
      </c>
      <c r="O36" s="354">
        <v>34</v>
      </c>
      <c r="P36" s="185">
        <v>33</v>
      </c>
      <c r="Q36" s="185">
        <v>33</v>
      </c>
      <c r="R36" s="356">
        <v>32</v>
      </c>
      <c r="S36" s="354">
        <v>28</v>
      </c>
      <c r="T36" s="185">
        <v>28</v>
      </c>
      <c r="U36" s="185">
        <v>31</v>
      </c>
      <c r="V36" s="356">
        <v>30</v>
      </c>
      <c r="W36" s="354">
        <v>48</v>
      </c>
      <c r="X36" s="185">
        <v>47</v>
      </c>
      <c r="Y36" s="185">
        <v>45</v>
      </c>
      <c r="Z36" s="356">
        <v>44</v>
      </c>
      <c r="AA36" s="354">
        <v>55</v>
      </c>
      <c r="AB36" s="185">
        <v>54</v>
      </c>
      <c r="AC36" s="185">
        <v>50</v>
      </c>
      <c r="AD36" s="356">
        <v>49</v>
      </c>
      <c r="AE36" s="354">
        <v>52</v>
      </c>
      <c r="AF36" s="185">
        <v>51</v>
      </c>
      <c r="AG36" s="185">
        <v>75</v>
      </c>
      <c r="AH36" s="356">
        <v>73</v>
      </c>
    </row>
    <row r="37" spans="2:34" x14ac:dyDescent="0.25">
      <c r="B37" s="411">
        <v>12</v>
      </c>
      <c r="C37" s="354">
        <v>32</v>
      </c>
      <c r="D37" s="185">
        <v>33</v>
      </c>
      <c r="E37" s="185">
        <v>28</v>
      </c>
      <c r="F37" s="356">
        <v>27</v>
      </c>
      <c r="G37" s="354">
        <v>32</v>
      </c>
      <c r="H37" s="185">
        <v>33</v>
      </c>
      <c r="I37" s="185">
        <v>35</v>
      </c>
      <c r="J37" s="356">
        <v>34</v>
      </c>
      <c r="K37" s="354">
        <v>29</v>
      </c>
      <c r="L37" s="185">
        <v>29</v>
      </c>
      <c r="M37" s="185">
        <v>26</v>
      </c>
      <c r="N37" s="356">
        <v>25</v>
      </c>
      <c r="O37" s="354"/>
      <c r="P37" s="185"/>
      <c r="Q37" s="185"/>
      <c r="R37" s="356"/>
      <c r="S37" s="354"/>
      <c r="T37" s="185"/>
      <c r="U37" s="185"/>
      <c r="V37" s="356"/>
      <c r="W37" s="354">
        <v>43</v>
      </c>
      <c r="X37" s="185">
        <v>44</v>
      </c>
      <c r="Y37" s="185">
        <v>44</v>
      </c>
      <c r="Z37" s="356">
        <v>43</v>
      </c>
      <c r="AA37" s="354">
        <v>51</v>
      </c>
      <c r="AB37" s="185">
        <v>52</v>
      </c>
      <c r="AC37" s="185">
        <v>57</v>
      </c>
      <c r="AD37" s="356">
        <v>57</v>
      </c>
      <c r="AE37" s="354">
        <v>77</v>
      </c>
      <c r="AF37" s="185">
        <v>79</v>
      </c>
      <c r="AG37" s="185">
        <v>71</v>
      </c>
      <c r="AH37" s="356">
        <v>71</v>
      </c>
    </row>
    <row r="38" spans="2:34" x14ac:dyDescent="0.25">
      <c r="B38" s="411">
        <v>14</v>
      </c>
      <c r="C38" s="354">
        <v>31</v>
      </c>
      <c r="D38" s="185">
        <v>31</v>
      </c>
      <c r="E38" s="185">
        <v>29</v>
      </c>
      <c r="F38" s="356">
        <v>29</v>
      </c>
      <c r="G38" s="354">
        <v>32</v>
      </c>
      <c r="H38" s="185">
        <v>32</v>
      </c>
      <c r="I38" s="185">
        <v>33</v>
      </c>
      <c r="J38" s="356">
        <v>33</v>
      </c>
      <c r="K38" s="354">
        <v>30</v>
      </c>
      <c r="L38" s="185">
        <v>29</v>
      </c>
      <c r="M38" s="185">
        <v>35</v>
      </c>
      <c r="N38" s="356">
        <v>35</v>
      </c>
      <c r="O38" s="354">
        <v>32</v>
      </c>
      <c r="P38" s="185">
        <v>32</v>
      </c>
      <c r="Q38" s="185">
        <v>30</v>
      </c>
      <c r="R38" s="356">
        <v>31</v>
      </c>
      <c r="S38" s="354">
        <v>28</v>
      </c>
      <c r="T38" s="185">
        <v>28</v>
      </c>
      <c r="U38" s="185">
        <v>23</v>
      </c>
      <c r="V38" s="356">
        <v>24</v>
      </c>
      <c r="W38" s="354">
        <v>46</v>
      </c>
      <c r="X38" s="185">
        <v>45</v>
      </c>
      <c r="Y38" s="185">
        <v>44</v>
      </c>
      <c r="Z38" s="356">
        <v>45</v>
      </c>
      <c r="AA38" s="354">
        <v>55</v>
      </c>
      <c r="AB38" s="185">
        <v>54</v>
      </c>
      <c r="AC38" s="185">
        <v>50</v>
      </c>
      <c r="AD38" s="356">
        <v>51</v>
      </c>
      <c r="AE38" s="354">
        <v>72</v>
      </c>
      <c r="AF38" s="185">
        <v>71</v>
      </c>
      <c r="AG38" s="185">
        <v>80</v>
      </c>
      <c r="AH38" s="356">
        <v>81</v>
      </c>
    </row>
    <row r="39" spans="2:34" x14ac:dyDescent="0.25">
      <c r="B39" s="411">
        <v>15</v>
      </c>
      <c r="C39" s="354">
        <v>28</v>
      </c>
      <c r="D39" s="185">
        <v>27</v>
      </c>
      <c r="E39" s="185">
        <v>26</v>
      </c>
      <c r="F39" s="356">
        <v>26</v>
      </c>
      <c r="G39" s="354">
        <v>24</v>
      </c>
      <c r="H39" s="185">
        <v>24</v>
      </c>
      <c r="I39" s="185">
        <v>23</v>
      </c>
      <c r="J39" s="356">
        <v>23</v>
      </c>
      <c r="K39" s="354">
        <v>25</v>
      </c>
      <c r="L39" s="185">
        <v>25</v>
      </c>
      <c r="M39" s="185">
        <v>22</v>
      </c>
      <c r="N39" s="356">
        <v>23</v>
      </c>
      <c r="O39" s="354">
        <v>22</v>
      </c>
      <c r="P39" s="185">
        <v>22</v>
      </c>
      <c r="Q39" s="185">
        <v>35</v>
      </c>
      <c r="R39" s="356">
        <v>36</v>
      </c>
      <c r="S39" s="354">
        <v>32</v>
      </c>
      <c r="T39" s="185">
        <v>32</v>
      </c>
      <c r="U39" s="185">
        <v>35</v>
      </c>
      <c r="V39" s="356">
        <v>36</v>
      </c>
      <c r="W39" s="354">
        <v>38</v>
      </c>
      <c r="X39" s="185">
        <v>38</v>
      </c>
      <c r="Y39" s="185">
        <v>44</v>
      </c>
      <c r="Z39" s="356">
        <v>45</v>
      </c>
      <c r="AA39" s="354">
        <v>43</v>
      </c>
      <c r="AB39" s="185">
        <v>43</v>
      </c>
      <c r="AC39" s="185">
        <v>41</v>
      </c>
      <c r="AD39" s="356">
        <v>42</v>
      </c>
      <c r="AE39" s="354">
        <v>58</v>
      </c>
      <c r="AF39" s="185">
        <v>58</v>
      </c>
      <c r="AG39" s="185">
        <v>61</v>
      </c>
      <c r="AH39" s="356">
        <v>63</v>
      </c>
    </row>
    <row r="40" spans="2:34" x14ac:dyDescent="0.25">
      <c r="B40" s="411">
        <v>16</v>
      </c>
      <c r="C40" s="354">
        <v>31</v>
      </c>
      <c r="D40" s="185">
        <v>32</v>
      </c>
      <c r="E40" s="185">
        <v>31</v>
      </c>
      <c r="F40" s="356">
        <v>31</v>
      </c>
      <c r="G40" s="354">
        <v>31</v>
      </c>
      <c r="H40" s="185">
        <v>32</v>
      </c>
      <c r="I40" s="185">
        <v>32</v>
      </c>
      <c r="J40" s="356">
        <v>33</v>
      </c>
      <c r="K40" s="354">
        <v>33</v>
      </c>
      <c r="L40" s="185">
        <v>34</v>
      </c>
      <c r="M40" s="185">
        <v>24</v>
      </c>
      <c r="N40" s="356">
        <v>24</v>
      </c>
      <c r="O40" s="354">
        <v>27</v>
      </c>
      <c r="P40" s="185">
        <v>27</v>
      </c>
      <c r="Q40" s="185">
        <v>25</v>
      </c>
      <c r="R40" s="356">
        <v>25</v>
      </c>
      <c r="S40" s="354">
        <v>26</v>
      </c>
      <c r="T40" s="185">
        <v>26</v>
      </c>
      <c r="U40" s="185">
        <v>27</v>
      </c>
      <c r="V40" s="356">
        <v>27</v>
      </c>
      <c r="W40" s="354">
        <v>40</v>
      </c>
      <c r="X40" s="185">
        <v>40</v>
      </c>
      <c r="Y40" s="185">
        <v>41</v>
      </c>
      <c r="Z40" s="356">
        <v>42</v>
      </c>
      <c r="AA40" s="354">
        <v>51</v>
      </c>
      <c r="AB40" s="185">
        <v>51</v>
      </c>
      <c r="AC40" s="185">
        <v>38</v>
      </c>
      <c r="AD40" s="356">
        <v>38</v>
      </c>
      <c r="AE40" s="354">
        <v>75</v>
      </c>
      <c r="AF40" s="185">
        <v>75</v>
      </c>
      <c r="AG40" s="185">
        <v>69</v>
      </c>
      <c r="AH40" s="356">
        <v>70</v>
      </c>
    </row>
    <row r="41" spans="2:34" x14ac:dyDescent="0.25">
      <c r="B41" s="411">
        <v>17</v>
      </c>
      <c r="C41" s="354">
        <v>31</v>
      </c>
      <c r="D41" s="185">
        <v>31</v>
      </c>
      <c r="E41" s="185">
        <v>28</v>
      </c>
      <c r="F41" s="356">
        <v>29</v>
      </c>
      <c r="G41" s="354">
        <v>31</v>
      </c>
      <c r="H41" s="185">
        <v>32</v>
      </c>
      <c r="I41" s="185">
        <v>32</v>
      </c>
      <c r="J41" s="356">
        <v>33</v>
      </c>
      <c r="K41" s="354">
        <v>33</v>
      </c>
      <c r="L41" s="185">
        <v>34</v>
      </c>
      <c r="M41" s="185">
        <v>33</v>
      </c>
      <c r="N41" s="356">
        <v>33</v>
      </c>
      <c r="O41" s="354">
        <v>30</v>
      </c>
      <c r="P41" s="185">
        <v>31</v>
      </c>
      <c r="Q41" s="185">
        <v>31</v>
      </c>
      <c r="R41" s="356">
        <v>31</v>
      </c>
      <c r="S41" s="354">
        <v>29</v>
      </c>
      <c r="T41" s="185">
        <v>30</v>
      </c>
      <c r="U41" s="185">
        <v>30</v>
      </c>
      <c r="V41" s="356">
        <v>30</v>
      </c>
      <c r="W41" s="354">
        <v>44</v>
      </c>
      <c r="X41" s="185">
        <v>45</v>
      </c>
      <c r="Y41" s="185">
        <v>41</v>
      </c>
      <c r="Z41" s="356">
        <v>41</v>
      </c>
      <c r="AA41" s="354">
        <v>42</v>
      </c>
      <c r="AB41" s="185">
        <v>43</v>
      </c>
      <c r="AC41" s="185">
        <v>44</v>
      </c>
      <c r="AD41" s="356">
        <v>44</v>
      </c>
      <c r="AE41" s="354">
        <v>52</v>
      </c>
      <c r="AF41" s="185">
        <v>53</v>
      </c>
      <c r="AG41" s="185">
        <v>67</v>
      </c>
      <c r="AH41" s="356">
        <v>67</v>
      </c>
    </row>
    <row r="42" spans="2:34" x14ac:dyDescent="0.25">
      <c r="B42" s="411">
        <v>18</v>
      </c>
      <c r="C42" s="354">
        <v>29</v>
      </c>
      <c r="D42" s="185">
        <v>29</v>
      </c>
      <c r="E42" s="185">
        <v>32</v>
      </c>
      <c r="F42" s="356">
        <v>32</v>
      </c>
      <c r="G42" s="354">
        <v>34</v>
      </c>
      <c r="H42" s="185">
        <v>34</v>
      </c>
      <c r="I42" s="185">
        <v>34</v>
      </c>
      <c r="J42" s="356">
        <v>34</v>
      </c>
      <c r="K42" s="354">
        <v>32</v>
      </c>
      <c r="L42" s="185">
        <v>33</v>
      </c>
      <c r="M42" s="185">
        <v>40</v>
      </c>
      <c r="N42" s="356">
        <v>40</v>
      </c>
      <c r="O42" s="354">
        <v>36</v>
      </c>
      <c r="P42" s="185">
        <v>36</v>
      </c>
      <c r="Q42" s="185">
        <v>28</v>
      </c>
      <c r="R42" s="356">
        <v>29</v>
      </c>
      <c r="S42" s="354">
        <v>30</v>
      </c>
      <c r="T42" s="185">
        <v>30</v>
      </c>
      <c r="U42" s="185">
        <v>35</v>
      </c>
      <c r="V42" s="356">
        <v>34</v>
      </c>
      <c r="W42" s="354">
        <v>45</v>
      </c>
      <c r="X42" s="185">
        <v>45</v>
      </c>
      <c r="Y42" s="185">
        <v>45</v>
      </c>
      <c r="Z42" s="356">
        <v>45</v>
      </c>
      <c r="AA42" s="354">
        <v>44</v>
      </c>
      <c r="AB42" s="185">
        <v>45</v>
      </c>
      <c r="AC42" s="185">
        <v>43</v>
      </c>
      <c r="AD42" s="356">
        <v>43</v>
      </c>
      <c r="AE42" s="354">
        <v>66</v>
      </c>
      <c r="AF42" s="185">
        <v>66</v>
      </c>
      <c r="AG42" s="185">
        <v>70</v>
      </c>
      <c r="AH42" s="356">
        <v>70</v>
      </c>
    </row>
    <row r="43" spans="2:34" x14ac:dyDescent="0.25">
      <c r="B43" s="411">
        <v>19</v>
      </c>
      <c r="C43" s="354">
        <v>34</v>
      </c>
      <c r="D43" s="185">
        <v>34</v>
      </c>
      <c r="E43" s="185">
        <v>34</v>
      </c>
      <c r="F43" s="356">
        <v>35</v>
      </c>
      <c r="G43" s="354"/>
      <c r="H43" s="185"/>
      <c r="I43" s="185"/>
      <c r="J43" s="356"/>
      <c r="K43" s="354">
        <v>27</v>
      </c>
      <c r="L43" s="185">
        <v>28</v>
      </c>
      <c r="M43" s="185">
        <v>32</v>
      </c>
      <c r="N43" s="356">
        <v>32</v>
      </c>
      <c r="O43" s="354">
        <v>33</v>
      </c>
      <c r="P43" s="185">
        <v>34</v>
      </c>
      <c r="Q43" s="185">
        <v>31</v>
      </c>
      <c r="R43" s="356">
        <v>31</v>
      </c>
      <c r="S43" s="354">
        <v>32</v>
      </c>
      <c r="T43" s="185">
        <v>33</v>
      </c>
      <c r="U43" s="185">
        <v>29</v>
      </c>
      <c r="V43" s="356">
        <v>29</v>
      </c>
      <c r="W43" s="354">
        <v>40</v>
      </c>
      <c r="X43" s="185">
        <v>41</v>
      </c>
      <c r="Y43" s="185">
        <v>43</v>
      </c>
      <c r="Z43" s="356">
        <v>43</v>
      </c>
      <c r="AA43" s="354">
        <v>45</v>
      </c>
      <c r="AB43" s="185">
        <v>47</v>
      </c>
      <c r="AC43" s="185">
        <v>49</v>
      </c>
      <c r="AD43" s="356">
        <v>49</v>
      </c>
      <c r="AE43" s="354">
        <v>78</v>
      </c>
      <c r="AF43" s="185">
        <v>80</v>
      </c>
      <c r="AG43" s="185">
        <v>74</v>
      </c>
      <c r="AH43" s="356">
        <v>75</v>
      </c>
    </row>
    <row r="44" spans="2:34" x14ac:dyDescent="0.25">
      <c r="B44" s="411">
        <v>20</v>
      </c>
      <c r="C44" s="354"/>
      <c r="D44" s="185"/>
      <c r="E44" s="185"/>
      <c r="F44" s="356"/>
      <c r="G44" s="354">
        <v>30</v>
      </c>
      <c r="H44" s="185">
        <v>31</v>
      </c>
      <c r="I44" s="185">
        <v>31</v>
      </c>
      <c r="J44" s="356"/>
      <c r="K44" s="354">
        <v>25</v>
      </c>
      <c r="L44" s="185">
        <v>26</v>
      </c>
      <c r="M44" s="185">
        <v>27</v>
      </c>
      <c r="N44" s="356"/>
      <c r="O44" s="354">
        <v>25</v>
      </c>
      <c r="P44" s="185">
        <v>25</v>
      </c>
      <c r="Q44" s="185">
        <v>27</v>
      </c>
      <c r="R44" s="356"/>
      <c r="S44" s="354">
        <v>25</v>
      </c>
      <c r="T44" s="185">
        <v>26</v>
      </c>
      <c r="U44" s="185">
        <v>32</v>
      </c>
      <c r="V44" s="356"/>
      <c r="W44" s="354">
        <v>46</v>
      </c>
      <c r="X44" s="185">
        <v>48</v>
      </c>
      <c r="Y44" s="185">
        <v>41</v>
      </c>
      <c r="Z44" s="356"/>
      <c r="AA44" s="354">
        <v>55</v>
      </c>
      <c r="AB44" s="185">
        <v>57</v>
      </c>
      <c r="AC44" s="185">
        <v>46</v>
      </c>
      <c r="AD44" s="356"/>
      <c r="AE44" s="354">
        <v>63</v>
      </c>
      <c r="AF44" s="185">
        <v>66</v>
      </c>
      <c r="AG44" s="185">
        <v>69</v>
      </c>
      <c r="AH44" s="356"/>
    </row>
    <row r="45" spans="2:34" x14ac:dyDescent="0.25">
      <c r="B45" s="411">
        <v>21</v>
      </c>
      <c r="C45" s="354">
        <v>33</v>
      </c>
      <c r="D45" s="185">
        <v>34</v>
      </c>
      <c r="E45" s="185">
        <v>35</v>
      </c>
      <c r="F45" s="356">
        <v>34</v>
      </c>
      <c r="G45" s="354">
        <v>30</v>
      </c>
      <c r="H45" s="185">
        <v>31</v>
      </c>
      <c r="I45" s="185">
        <v>31</v>
      </c>
      <c r="J45" s="356">
        <v>30</v>
      </c>
      <c r="K45" s="354">
        <v>27</v>
      </c>
      <c r="L45" s="185">
        <v>28</v>
      </c>
      <c r="M45" s="185">
        <v>25</v>
      </c>
      <c r="N45" s="356">
        <v>24</v>
      </c>
      <c r="O45" s="354">
        <v>22</v>
      </c>
      <c r="P45" s="185">
        <v>23</v>
      </c>
      <c r="Q45" s="185">
        <v>25</v>
      </c>
      <c r="R45" s="356">
        <v>25</v>
      </c>
      <c r="S45" s="354">
        <v>32</v>
      </c>
      <c r="T45" s="185">
        <v>33</v>
      </c>
      <c r="U45" s="185">
        <v>32</v>
      </c>
      <c r="V45" s="356">
        <v>31</v>
      </c>
      <c r="W45" s="354">
        <v>48</v>
      </c>
      <c r="X45" s="185">
        <v>49</v>
      </c>
      <c r="Y45" s="185">
        <v>54</v>
      </c>
      <c r="Z45" s="356">
        <v>53</v>
      </c>
      <c r="AA45" s="354">
        <v>45</v>
      </c>
      <c r="AB45" s="185">
        <v>46</v>
      </c>
      <c r="AC45" s="185">
        <v>51</v>
      </c>
      <c r="AD45" s="356">
        <v>50</v>
      </c>
      <c r="AE45" s="354">
        <v>63</v>
      </c>
      <c r="AF45" s="185">
        <v>64</v>
      </c>
      <c r="AG45" s="185">
        <v>72</v>
      </c>
      <c r="AH45" s="356">
        <v>71</v>
      </c>
    </row>
    <row r="46" spans="2:34" x14ac:dyDescent="0.25">
      <c r="B46" s="411">
        <v>22</v>
      </c>
      <c r="C46" s="354">
        <v>34</v>
      </c>
      <c r="D46" s="185">
        <v>34</v>
      </c>
      <c r="E46" s="185">
        <v>34</v>
      </c>
      <c r="F46" s="356">
        <v>34</v>
      </c>
      <c r="G46" s="354">
        <v>32</v>
      </c>
      <c r="H46" s="185">
        <v>32</v>
      </c>
      <c r="I46" s="185">
        <v>32</v>
      </c>
      <c r="J46" s="356">
        <v>32</v>
      </c>
      <c r="K46" s="354">
        <v>30</v>
      </c>
      <c r="L46" s="185">
        <v>30</v>
      </c>
      <c r="M46" s="185">
        <v>30</v>
      </c>
      <c r="N46" s="356">
        <v>31</v>
      </c>
      <c r="O46" s="354"/>
      <c r="P46" s="185"/>
      <c r="Q46" s="185"/>
      <c r="R46" s="356"/>
      <c r="S46" s="354">
        <v>33</v>
      </c>
      <c r="T46" s="185">
        <v>33</v>
      </c>
      <c r="U46" s="185">
        <v>30</v>
      </c>
      <c r="V46" s="356">
        <v>30</v>
      </c>
      <c r="W46" s="354">
        <v>49</v>
      </c>
      <c r="X46" s="185">
        <v>49</v>
      </c>
      <c r="Y46" s="185">
        <v>52</v>
      </c>
      <c r="Z46" s="356">
        <v>52</v>
      </c>
      <c r="AA46" s="354">
        <v>58</v>
      </c>
      <c r="AB46" s="185">
        <v>59</v>
      </c>
      <c r="AC46" s="185">
        <v>53</v>
      </c>
      <c r="AD46" s="356">
        <v>53</v>
      </c>
      <c r="AE46" s="354">
        <v>69</v>
      </c>
      <c r="AF46" s="185">
        <v>70</v>
      </c>
      <c r="AG46" s="185">
        <v>67</v>
      </c>
      <c r="AH46" s="356">
        <v>67</v>
      </c>
    </row>
    <row r="47" spans="2:34" x14ac:dyDescent="0.25">
      <c r="B47" s="411">
        <v>23</v>
      </c>
      <c r="C47" s="354">
        <v>34</v>
      </c>
      <c r="D47" s="185">
        <v>34</v>
      </c>
      <c r="E47" s="185">
        <v>36</v>
      </c>
      <c r="F47" s="356">
        <v>36</v>
      </c>
      <c r="G47" s="354">
        <v>35</v>
      </c>
      <c r="H47" s="185">
        <v>34</v>
      </c>
      <c r="I47" s="185">
        <v>35</v>
      </c>
      <c r="J47" s="356">
        <v>34</v>
      </c>
      <c r="K47" s="354">
        <v>29</v>
      </c>
      <c r="L47" s="185">
        <v>28</v>
      </c>
      <c r="M47" s="185">
        <v>28</v>
      </c>
      <c r="N47" s="356">
        <v>27</v>
      </c>
      <c r="O47" s="354"/>
      <c r="P47" s="185"/>
      <c r="Q47" s="185"/>
      <c r="R47" s="356"/>
      <c r="S47" s="354">
        <v>30</v>
      </c>
      <c r="T47" s="185">
        <v>29</v>
      </c>
      <c r="U47" s="185">
        <v>32</v>
      </c>
      <c r="V47" s="356">
        <v>31</v>
      </c>
      <c r="W47" s="354">
        <v>43</v>
      </c>
      <c r="X47" s="185">
        <v>42</v>
      </c>
      <c r="Y47" s="185">
        <v>43</v>
      </c>
      <c r="Z47" s="356">
        <v>41</v>
      </c>
      <c r="AA47" s="354">
        <v>55</v>
      </c>
      <c r="AB47" s="185">
        <v>54</v>
      </c>
      <c r="AC47" s="185">
        <v>47</v>
      </c>
      <c r="AD47" s="356">
        <v>46</v>
      </c>
      <c r="AE47" s="354">
        <v>70</v>
      </c>
      <c r="AF47" s="185">
        <v>69</v>
      </c>
      <c r="AG47" s="185">
        <v>83</v>
      </c>
      <c r="AH47" s="356">
        <v>80</v>
      </c>
    </row>
    <row r="48" spans="2:34" x14ac:dyDescent="0.25">
      <c r="B48" s="411">
        <v>24</v>
      </c>
      <c r="C48" s="354">
        <v>38</v>
      </c>
      <c r="D48" s="185">
        <v>37</v>
      </c>
      <c r="E48" s="185">
        <v>32</v>
      </c>
      <c r="F48" s="356">
        <v>31</v>
      </c>
      <c r="G48" s="354">
        <v>31</v>
      </c>
      <c r="H48" s="185">
        <v>31</v>
      </c>
      <c r="I48" s="185">
        <v>31</v>
      </c>
      <c r="J48" s="356">
        <v>31</v>
      </c>
      <c r="K48" s="354">
        <v>28</v>
      </c>
      <c r="L48" s="185">
        <v>30</v>
      </c>
      <c r="M48" s="185">
        <v>29</v>
      </c>
      <c r="N48" s="356">
        <v>28</v>
      </c>
      <c r="O48" s="354">
        <v>31</v>
      </c>
      <c r="P48" s="185">
        <v>32</v>
      </c>
      <c r="Q48" s="185">
        <v>32</v>
      </c>
      <c r="R48" s="356">
        <v>31</v>
      </c>
      <c r="S48" s="354">
        <v>29</v>
      </c>
      <c r="T48" s="185">
        <v>29</v>
      </c>
      <c r="U48" s="185">
        <v>26</v>
      </c>
      <c r="V48" s="356">
        <v>25</v>
      </c>
      <c r="W48" s="354">
        <v>41</v>
      </c>
      <c r="X48" s="185">
        <v>41</v>
      </c>
      <c r="Y48" s="185">
        <v>39</v>
      </c>
      <c r="Z48" s="356">
        <v>37</v>
      </c>
      <c r="AA48" s="354">
        <v>41</v>
      </c>
      <c r="AB48" s="185">
        <v>41</v>
      </c>
      <c r="AC48" s="185">
        <v>35</v>
      </c>
      <c r="AD48" s="356">
        <v>34</v>
      </c>
      <c r="AE48" s="354">
        <v>70</v>
      </c>
      <c r="AF48" s="185">
        <v>70</v>
      </c>
      <c r="AG48" s="185">
        <v>70</v>
      </c>
      <c r="AH48" s="356">
        <v>67</v>
      </c>
    </row>
    <row r="49" spans="2:34" x14ac:dyDescent="0.25">
      <c r="B49" s="411">
        <v>25</v>
      </c>
      <c r="C49" s="354">
        <v>33</v>
      </c>
      <c r="D49" s="185">
        <v>33</v>
      </c>
      <c r="E49" s="185">
        <v>37</v>
      </c>
      <c r="F49" s="356">
        <v>36</v>
      </c>
      <c r="G49" s="354">
        <v>32</v>
      </c>
      <c r="H49" s="185">
        <v>32</v>
      </c>
      <c r="I49" s="185">
        <v>32</v>
      </c>
      <c r="J49" s="356">
        <v>31</v>
      </c>
      <c r="K49" s="354">
        <v>25</v>
      </c>
      <c r="L49" s="185">
        <v>26</v>
      </c>
      <c r="M49" s="185">
        <v>30</v>
      </c>
      <c r="N49" s="356">
        <v>29</v>
      </c>
      <c r="O49" s="354">
        <v>28</v>
      </c>
      <c r="P49" s="185">
        <v>29</v>
      </c>
      <c r="Q49" s="185">
        <v>30</v>
      </c>
      <c r="R49" s="356">
        <v>29</v>
      </c>
      <c r="S49" s="354">
        <v>29</v>
      </c>
      <c r="T49" s="185">
        <v>29</v>
      </c>
      <c r="U49" s="185">
        <v>29</v>
      </c>
      <c r="V49" s="356">
        <v>28</v>
      </c>
      <c r="W49" s="354">
        <v>42</v>
      </c>
      <c r="X49" s="185">
        <v>42</v>
      </c>
      <c r="Y49" s="185">
        <v>46</v>
      </c>
      <c r="Z49" s="356">
        <v>45</v>
      </c>
      <c r="AA49" s="354">
        <v>54</v>
      </c>
      <c r="AB49" s="185">
        <v>55</v>
      </c>
      <c r="AC49" s="185">
        <v>53</v>
      </c>
      <c r="AD49" s="356">
        <v>53</v>
      </c>
      <c r="AE49" s="354">
        <v>78</v>
      </c>
      <c r="AF49" s="185">
        <v>80</v>
      </c>
      <c r="AG49" s="185">
        <v>76</v>
      </c>
      <c r="AH49" s="356">
        <v>74</v>
      </c>
    </row>
    <row r="50" spans="2:34" x14ac:dyDescent="0.25">
      <c r="B50" s="411">
        <v>26</v>
      </c>
      <c r="C50" s="354">
        <v>52</v>
      </c>
      <c r="D50" s="185">
        <v>51</v>
      </c>
      <c r="E50" s="185">
        <v>24</v>
      </c>
      <c r="F50" s="356">
        <v>23</v>
      </c>
      <c r="G50" s="354">
        <v>32</v>
      </c>
      <c r="H50" s="185">
        <v>31</v>
      </c>
      <c r="I50" s="185">
        <v>31</v>
      </c>
      <c r="J50" s="356">
        <v>30</v>
      </c>
      <c r="K50" s="354">
        <v>25</v>
      </c>
      <c r="L50" s="185">
        <v>24</v>
      </c>
      <c r="M50" s="185">
        <v>32</v>
      </c>
      <c r="N50" s="356">
        <v>31</v>
      </c>
      <c r="O50" s="354">
        <v>27</v>
      </c>
      <c r="P50" s="185">
        <v>27</v>
      </c>
      <c r="Q50" s="185">
        <v>26</v>
      </c>
      <c r="R50" s="356">
        <v>26</v>
      </c>
      <c r="S50" s="354"/>
      <c r="T50" s="185"/>
      <c r="U50" s="185"/>
      <c r="V50" s="356"/>
      <c r="W50" s="354">
        <v>40</v>
      </c>
      <c r="X50" s="185">
        <v>39</v>
      </c>
      <c r="Y50" s="185">
        <v>36</v>
      </c>
      <c r="Z50" s="356">
        <v>35</v>
      </c>
      <c r="AA50" s="354">
        <v>48</v>
      </c>
      <c r="AB50" s="185">
        <v>47</v>
      </c>
      <c r="AC50" s="185">
        <v>52</v>
      </c>
      <c r="AD50" s="356">
        <v>51</v>
      </c>
      <c r="AE50" s="354">
        <v>51</v>
      </c>
      <c r="AF50" s="185">
        <v>50</v>
      </c>
      <c r="AG50" s="185">
        <v>86</v>
      </c>
      <c r="AH50" s="356">
        <v>83</v>
      </c>
    </row>
    <row r="51" spans="2:34" x14ac:dyDescent="0.25">
      <c r="B51" s="411">
        <v>27</v>
      </c>
      <c r="C51" s="354">
        <v>21</v>
      </c>
      <c r="D51" s="185">
        <v>22</v>
      </c>
      <c r="E51" s="185">
        <v>26</v>
      </c>
      <c r="F51" s="356">
        <v>27</v>
      </c>
      <c r="G51" s="354">
        <v>33</v>
      </c>
      <c r="H51" s="185">
        <v>34</v>
      </c>
      <c r="I51" s="185">
        <v>29</v>
      </c>
      <c r="J51" s="356">
        <v>30</v>
      </c>
      <c r="K51" s="354">
        <v>27</v>
      </c>
      <c r="L51" s="185">
        <v>28</v>
      </c>
      <c r="M51" s="185">
        <v>31</v>
      </c>
      <c r="N51" s="356">
        <v>32</v>
      </c>
      <c r="O51" s="354">
        <v>32</v>
      </c>
      <c r="P51" s="185">
        <v>33</v>
      </c>
      <c r="Q51" s="185">
        <v>29</v>
      </c>
      <c r="R51" s="356">
        <v>29</v>
      </c>
      <c r="S51" s="354">
        <v>28</v>
      </c>
      <c r="T51" s="185">
        <v>29</v>
      </c>
      <c r="U51" s="185">
        <v>29</v>
      </c>
      <c r="V51" s="356">
        <v>29</v>
      </c>
      <c r="W51" s="354">
        <v>40</v>
      </c>
      <c r="X51" s="185">
        <v>41</v>
      </c>
      <c r="Y51" s="185">
        <v>47</v>
      </c>
      <c r="Z51" s="356">
        <v>47</v>
      </c>
      <c r="AA51" s="354">
        <v>50</v>
      </c>
      <c r="AB51" s="185">
        <v>52</v>
      </c>
      <c r="AC51" s="185"/>
      <c r="AD51" s="356"/>
      <c r="AE51" s="354">
        <v>78</v>
      </c>
      <c r="AF51" s="185">
        <v>80</v>
      </c>
      <c r="AG51" s="185">
        <v>79</v>
      </c>
      <c r="AH51" s="356">
        <v>80</v>
      </c>
    </row>
    <row r="52" spans="2:34" x14ac:dyDescent="0.25">
      <c r="B52" s="411">
        <v>28</v>
      </c>
      <c r="C52" s="354">
        <v>30</v>
      </c>
      <c r="D52" s="185">
        <v>30</v>
      </c>
      <c r="E52" s="185">
        <v>30</v>
      </c>
      <c r="F52" s="356">
        <v>29</v>
      </c>
      <c r="G52" s="354">
        <v>32</v>
      </c>
      <c r="H52" s="185">
        <v>31</v>
      </c>
      <c r="I52" s="185">
        <v>33</v>
      </c>
      <c r="J52" s="356">
        <v>32</v>
      </c>
      <c r="K52" s="354">
        <v>35</v>
      </c>
      <c r="L52" s="185">
        <v>34</v>
      </c>
      <c r="M52" s="185">
        <v>25</v>
      </c>
      <c r="N52" s="356">
        <v>24</v>
      </c>
      <c r="O52" s="354">
        <v>30</v>
      </c>
      <c r="P52" s="185">
        <v>28</v>
      </c>
      <c r="Q52" s="185">
        <v>28</v>
      </c>
      <c r="R52" s="356">
        <v>27</v>
      </c>
      <c r="S52" s="354">
        <v>28</v>
      </c>
      <c r="T52" s="185">
        <v>27</v>
      </c>
      <c r="U52" s="185">
        <v>33</v>
      </c>
      <c r="V52" s="356">
        <v>32</v>
      </c>
      <c r="W52" s="354">
        <v>40</v>
      </c>
      <c r="X52" s="185">
        <v>39</v>
      </c>
      <c r="Y52" s="185">
        <v>44</v>
      </c>
      <c r="Z52" s="356">
        <v>43</v>
      </c>
      <c r="AA52" s="354">
        <v>49</v>
      </c>
      <c r="AB52" s="185">
        <v>48</v>
      </c>
      <c r="AC52" s="185">
        <v>49</v>
      </c>
      <c r="AD52" s="356">
        <v>47</v>
      </c>
      <c r="AE52" s="354">
        <v>79</v>
      </c>
      <c r="AF52" s="185">
        <v>77</v>
      </c>
      <c r="AG52" s="185">
        <v>72</v>
      </c>
      <c r="AH52" s="356">
        <v>69</v>
      </c>
    </row>
    <row r="53" spans="2:34" s="1" customFormat="1" ht="15.75" thickBot="1" x14ac:dyDescent="0.3">
      <c r="B53" s="412" t="s">
        <v>146</v>
      </c>
      <c r="C53" s="422"/>
      <c r="D53" s="423"/>
      <c r="E53" s="423"/>
      <c r="F53" s="424">
        <f>AVERAGE(C26:F52)</f>
        <v>31.980392156862745</v>
      </c>
      <c r="G53" s="425"/>
      <c r="H53" s="426"/>
      <c r="I53" s="426"/>
      <c r="J53" s="427">
        <f>AVERAGE(G26:J52)</f>
        <v>31.6</v>
      </c>
      <c r="K53" s="428"/>
      <c r="L53" s="429"/>
      <c r="M53" s="429"/>
      <c r="N53" s="430">
        <f>AVERAGE(K26:N52)</f>
        <v>28.67</v>
      </c>
      <c r="O53" s="431"/>
      <c r="P53" s="432"/>
      <c r="Q53" s="432"/>
      <c r="R53" s="433">
        <f>AVERAGE(O26:R52)</f>
        <v>29.808988764044944</v>
      </c>
      <c r="S53" s="434"/>
      <c r="T53" s="435"/>
      <c r="U53" s="435"/>
      <c r="V53" s="436">
        <f>AVERAGE(S26:V52)</f>
        <v>30.123711340206185</v>
      </c>
      <c r="W53" s="437"/>
      <c r="X53" s="438"/>
      <c r="Y53" s="438"/>
      <c r="Z53" s="439">
        <f>AVERAGE(W26:Z52)</f>
        <v>44.790476190476191</v>
      </c>
      <c r="AA53" s="440"/>
      <c r="AB53" s="441"/>
      <c r="AC53" s="441"/>
      <c r="AD53" s="442">
        <f>AVERAGE(AA26:AD52)</f>
        <v>49.594059405940591</v>
      </c>
      <c r="AE53" s="443"/>
      <c r="AF53" s="444"/>
      <c r="AG53" s="444"/>
      <c r="AH53" s="445">
        <f>AVERAGE(AE26:AH52)</f>
        <v>71.237623762376231</v>
      </c>
    </row>
  </sheetData>
  <mergeCells count="9">
    <mergeCell ref="C3:C4"/>
    <mergeCell ref="D3:D4"/>
    <mergeCell ref="E3:E4"/>
    <mergeCell ref="O3:Q3"/>
    <mergeCell ref="V3:W3"/>
    <mergeCell ref="R3:T3"/>
    <mergeCell ref="I3:K3"/>
    <mergeCell ref="F3:H3"/>
    <mergeCell ref="L3:N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29"/>
  <sheetViews>
    <sheetView workbookViewId="0">
      <selection activeCell="A29" sqref="A29"/>
    </sheetView>
  </sheetViews>
  <sheetFormatPr defaultRowHeight="15" x14ac:dyDescent="0.25"/>
  <cols>
    <col min="1" max="1" width="11" customWidth="1"/>
    <col min="3" max="3" width="10.7109375" bestFit="1" customWidth="1"/>
  </cols>
  <sheetData>
    <row r="1" spans="1:5" ht="18.75" x14ac:dyDescent="0.3">
      <c r="A1" s="87" t="s">
        <v>197</v>
      </c>
      <c r="B1" s="86"/>
      <c r="C1" s="86"/>
      <c r="D1" s="86"/>
      <c r="E1" s="86"/>
    </row>
    <row r="2" spans="1:5" x14ac:dyDescent="0.25">
      <c r="A2" s="205">
        <f>Rev_date</f>
        <v>43396</v>
      </c>
      <c r="B2" s="145" t="s">
        <v>58</v>
      </c>
    </row>
    <row r="4" spans="1:5" x14ac:dyDescent="0.25">
      <c r="A4" s="1" t="s">
        <v>214</v>
      </c>
    </row>
    <row r="5" spans="1:5" x14ac:dyDescent="0.25">
      <c r="A5" s="738" t="s">
        <v>213</v>
      </c>
    </row>
    <row r="6" spans="1:5" x14ac:dyDescent="0.25">
      <c r="A6" s="738" t="s">
        <v>198</v>
      </c>
    </row>
    <row r="7" spans="1:5" x14ac:dyDescent="0.25">
      <c r="A7" s="738" t="s">
        <v>199</v>
      </c>
    </row>
    <row r="8" spans="1:5" x14ac:dyDescent="0.25">
      <c r="A8" s="739" t="s">
        <v>200</v>
      </c>
    </row>
    <row r="9" spans="1:5" x14ac:dyDescent="0.25">
      <c r="A9" s="739" t="s">
        <v>237</v>
      </c>
    </row>
    <row r="10" spans="1:5" x14ac:dyDescent="0.25">
      <c r="A10" s="739" t="s">
        <v>227</v>
      </c>
    </row>
    <row r="11" spans="1:5" s="145" customFormat="1" x14ac:dyDescent="0.25">
      <c r="A11" s="740" t="s">
        <v>264</v>
      </c>
    </row>
    <row r="12" spans="1:5" x14ac:dyDescent="0.25">
      <c r="A12" s="739"/>
    </row>
    <row r="13" spans="1:5" x14ac:dyDescent="0.25">
      <c r="A13" s="1" t="s">
        <v>201</v>
      </c>
    </row>
    <row r="14" spans="1:5" x14ac:dyDescent="0.25">
      <c r="A14" s="739" t="s">
        <v>208</v>
      </c>
    </row>
    <row r="15" spans="1:5" x14ac:dyDescent="0.25">
      <c r="A15" s="739" t="s">
        <v>209</v>
      </c>
    </row>
    <row r="16" spans="1:5" x14ac:dyDescent="0.25">
      <c r="A16" s="739" t="s">
        <v>210</v>
      </c>
    </row>
    <row r="17" spans="1:1" x14ac:dyDescent="0.25">
      <c r="A17" s="739" t="s">
        <v>211</v>
      </c>
    </row>
    <row r="18" spans="1:1" x14ac:dyDescent="0.25">
      <c r="A18" s="739" t="s">
        <v>212</v>
      </c>
    </row>
    <row r="19" spans="1:1" x14ac:dyDescent="0.25">
      <c r="A19" s="739" t="s">
        <v>215</v>
      </c>
    </row>
    <row r="20" spans="1:1" x14ac:dyDescent="0.25">
      <c r="A20" s="739" t="s">
        <v>216</v>
      </c>
    </row>
    <row r="21" spans="1:1" x14ac:dyDescent="0.25">
      <c r="A21" s="739" t="s">
        <v>218</v>
      </c>
    </row>
    <row r="22" spans="1:1" x14ac:dyDescent="0.25">
      <c r="A22" s="739" t="s">
        <v>219</v>
      </c>
    </row>
    <row r="23" spans="1:1" x14ac:dyDescent="0.25">
      <c r="A23" s="739" t="s">
        <v>239</v>
      </c>
    </row>
    <row r="24" spans="1:1" x14ac:dyDescent="0.25">
      <c r="A24" s="739" t="s">
        <v>248</v>
      </c>
    </row>
    <row r="25" spans="1:1" x14ac:dyDescent="0.25">
      <c r="A25" s="739" t="s">
        <v>247</v>
      </c>
    </row>
    <row r="26" spans="1:1" x14ac:dyDescent="0.25">
      <c r="A26" s="739" t="s">
        <v>249</v>
      </c>
    </row>
    <row r="27" spans="1:1" x14ac:dyDescent="0.25">
      <c r="A27" s="739" t="s">
        <v>262</v>
      </c>
    </row>
    <row r="28" spans="1:1" x14ac:dyDescent="0.25">
      <c r="A28" s="739" t="s">
        <v>263</v>
      </c>
    </row>
    <row r="29" spans="1:1" x14ac:dyDescent="0.25">
      <c r="A29" s="740" t="s">
        <v>265</v>
      </c>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W34"/>
  <sheetViews>
    <sheetView zoomScaleNormal="100" workbookViewId="0">
      <selection activeCell="A2" sqref="A2"/>
    </sheetView>
  </sheetViews>
  <sheetFormatPr defaultColWidth="8.85546875" defaultRowHeight="15" x14ac:dyDescent="0.25"/>
  <cols>
    <col min="1" max="1" width="4.42578125" customWidth="1"/>
    <col min="2" max="2" width="6.7109375" customWidth="1"/>
    <col min="3" max="3" width="7.7109375" customWidth="1"/>
    <col min="4" max="5" width="6.7109375" customWidth="1"/>
    <col min="6" max="7" width="6.7109375" style="2" customWidth="1"/>
    <col min="8" max="8" width="6.7109375" style="3" customWidth="1"/>
    <col min="9" max="11" width="6.7109375" style="2" customWidth="1"/>
    <col min="12" max="28" width="6.7109375" customWidth="1"/>
  </cols>
  <sheetData>
    <row r="1" spans="1:19" ht="18.75" x14ac:dyDescent="0.3">
      <c r="A1" s="268" t="s">
        <v>118</v>
      </c>
      <c r="B1" s="269"/>
      <c r="C1" s="269"/>
      <c r="D1" s="269"/>
      <c r="E1" s="269"/>
      <c r="F1" s="270"/>
      <c r="G1" s="270"/>
      <c r="H1" s="270"/>
    </row>
    <row r="2" spans="1:19" x14ac:dyDescent="0.25">
      <c r="A2" s="61" t="s">
        <v>177</v>
      </c>
    </row>
    <row r="3" spans="1:19" x14ac:dyDescent="0.25">
      <c r="A3" s="61" t="s">
        <v>238</v>
      </c>
    </row>
    <row r="4" spans="1:19" x14ac:dyDescent="0.25">
      <c r="A4" s="182" t="s">
        <v>203</v>
      </c>
    </row>
    <row r="5" spans="1:19" x14ac:dyDescent="0.25">
      <c r="A5" s="5" t="s">
        <v>131</v>
      </c>
    </row>
    <row r="6" spans="1:19" x14ac:dyDescent="0.25">
      <c r="A6" s="61" t="s">
        <v>220</v>
      </c>
      <c r="F6"/>
      <c r="H6" s="2"/>
      <c r="I6" s="3"/>
      <c r="L6" s="2"/>
    </row>
    <row r="7" spans="1:19" x14ac:dyDescent="0.25">
      <c r="A7" s="61" t="s">
        <v>129</v>
      </c>
      <c r="F7"/>
      <c r="H7" s="2"/>
      <c r="I7" s="3"/>
      <c r="L7" s="2"/>
    </row>
    <row r="8" spans="1:19" x14ac:dyDescent="0.25">
      <c r="A8" s="61" t="s">
        <v>130</v>
      </c>
      <c r="F8"/>
      <c r="H8" s="2"/>
      <c r="I8" s="3"/>
      <c r="L8" s="2"/>
    </row>
    <row r="9" spans="1:19" x14ac:dyDescent="0.25">
      <c r="A9" s="61" t="s">
        <v>128</v>
      </c>
    </row>
    <row r="10" spans="1:19" x14ac:dyDescent="0.25">
      <c r="A10" s="61" t="s">
        <v>174</v>
      </c>
    </row>
    <row r="11" spans="1:19" ht="15.75" thickBot="1" x14ac:dyDescent="0.3">
      <c r="B11" s="5"/>
    </row>
    <row r="12" spans="1:19" ht="18.75" customHeight="1" x14ac:dyDescent="0.25">
      <c r="B12" s="936" t="s">
        <v>16</v>
      </c>
      <c r="C12" s="938" t="s">
        <v>17</v>
      </c>
      <c r="D12" s="940" t="s">
        <v>13</v>
      </c>
      <c r="E12" s="942" t="s">
        <v>22</v>
      </c>
      <c r="F12" s="944" t="s">
        <v>14</v>
      </c>
      <c r="G12" s="946" t="s">
        <v>0</v>
      </c>
      <c r="H12" s="948" t="s">
        <v>15</v>
      </c>
      <c r="I12" s="950" t="s">
        <v>69</v>
      </c>
      <c r="J12" s="951"/>
      <c r="K12" s="946"/>
      <c r="L12" s="952" t="s">
        <v>7</v>
      </c>
      <c r="M12" s="938" t="s">
        <v>49</v>
      </c>
      <c r="N12" s="953" t="s">
        <v>46</v>
      </c>
      <c r="O12" s="934"/>
      <c r="P12" s="935"/>
      <c r="Q12" s="933" t="s">
        <v>33</v>
      </c>
      <c r="R12" s="934"/>
      <c r="S12" s="935"/>
    </row>
    <row r="13" spans="1:19" ht="19.5" thickBot="1" x14ac:dyDescent="0.3">
      <c r="B13" s="937"/>
      <c r="C13" s="939"/>
      <c r="D13" s="941"/>
      <c r="E13" s="943"/>
      <c r="F13" s="945"/>
      <c r="G13" s="947"/>
      <c r="H13" s="949"/>
      <c r="I13" s="203" t="s">
        <v>70</v>
      </c>
      <c r="J13" s="203" t="s">
        <v>71</v>
      </c>
      <c r="K13" s="203" t="s">
        <v>73</v>
      </c>
      <c r="L13" s="943"/>
      <c r="M13" s="939"/>
      <c r="N13" s="15" t="s">
        <v>11</v>
      </c>
      <c r="O13" s="63" t="s">
        <v>21</v>
      </c>
      <c r="P13" s="16" t="s">
        <v>12</v>
      </c>
      <c r="Q13" s="63" t="s">
        <v>11</v>
      </c>
      <c r="R13" s="63" t="s">
        <v>21</v>
      </c>
      <c r="S13" s="16" t="s">
        <v>12</v>
      </c>
    </row>
    <row r="14" spans="1:19" ht="15.75" thickTop="1" x14ac:dyDescent="0.25">
      <c r="B14" s="43" t="s">
        <v>119</v>
      </c>
      <c r="C14" s="147">
        <v>1</v>
      </c>
      <c r="D14" s="521">
        <v>1.2</v>
      </c>
      <c r="E14" s="522">
        <v>1.6</v>
      </c>
      <c r="F14" s="523">
        <v>2</v>
      </c>
      <c r="G14" s="524">
        <f t="shared" ref="G14:G21" si="0">F14/D14</f>
        <v>1.6666666666666667</v>
      </c>
      <c r="H14" s="131">
        <f t="shared" ref="H14:H21" si="1">F14-D14</f>
        <v>0.8</v>
      </c>
      <c r="I14" s="131">
        <v>300</v>
      </c>
      <c r="J14" s="175">
        <v>155</v>
      </c>
      <c r="K14" s="175">
        <v>57.8</v>
      </c>
      <c r="L14" s="131" t="s">
        <v>8</v>
      </c>
      <c r="M14" s="147" t="s">
        <v>127</v>
      </c>
      <c r="N14" s="207">
        <v>0.51</v>
      </c>
      <c r="O14" s="227">
        <f>0.43</f>
        <v>0.43</v>
      </c>
      <c r="P14" s="208">
        <f>0.49</f>
        <v>0.49</v>
      </c>
      <c r="Q14" s="231">
        <v>18.600000000000001</v>
      </c>
      <c r="R14" s="232">
        <v>15</v>
      </c>
      <c r="S14" s="218">
        <v>12</v>
      </c>
    </row>
    <row r="15" spans="1:19" x14ac:dyDescent="0.25">
      <c r="B15" s="602" t="s">
        <v>120</v>
      </c>
      <c r="C15" s="603">
        <v>2</v>
      </c>
      <c r="D15" s="604">
        <v>2</v>
      </c>
      <c r="E15" s="605">
        <v>3</v>
      </c>
      <c r="F15" s="606">
        <v>4</v>
      </c>
      <c r="G15" s="607">
        <f t="shared" si="0"/>
        <v>2</v>
      </c>
      <c r="H15" s="608">
        <f t="shared" si="1"/>
        <v>2</v>
      </c>
      <c r="I15" s="608">
        <v>300</v>
      </c>
      <c r="J15" s="609">
        <v>129.80000000000001</v>
      </c>
      <c r="K15" s="609">
        <v>42</v>
      </c>
      <c r="L15" s="608" t="s">
        <v>8</v>
      </c>
      <c r="M15" s="603" t="s">
        <v>127</v>
      </c>
      <c r="N15" s="610">
        <v>0.62</v>
      </c>
      <c r="O15" s="611">
        <v>0.66</v>
      </c>
      <c r="P15" s="612">
        <v>0.66</v>
      </c>
      <c r="Q15" s="613">
        <v>11</v>
      </c>
      <c r="R15" s="614">
        <v>8</v>
      </c>
      <c r="S15" s="615">
        <v>7</v>
      </c>
    </row>
    <row r="16" spans="1:19" x14ac:dyDescent="0.25">
      <c r="B16" s="19" t="s">
        <v>3</v>
      </c>
      <c r="C16" s="13">
        <v>3</v>
      </c>
      <c r="D16" s="31">
        <v>4</v>
      </c>
      <c r="E16" s="62">
        <v>6</v>
      </c>
      <c r="F16" s="32">
        <v>8</v>
      </c>
      <c r="G16" s="24">
        <f t="shared" si="0"/>
        <v>2</v>
      </c>
      <c r="H16" s="7">
        <f t="shared" si="1"/>
        <v>4</v>
      </c>
      <c r="I16" s="7">
        <v>300</v>
      </c>
      <c r="J16" s="176">
        <v>66</v>
      </c>
      <c r="K16" s="176">
        <v>22.1</v>
      </c>
      <c r="L16" s="7" t="s">
        <v>8</v>
      </c>
      <c r="M16" s="13" t="s">
        <v>127</v>
      </c>
      <c r="N16" s="228">
        <v>0.55000000000000004</v>
      </c>
      <c r="O16" s="229">
        <v>0.65</v>
      </c>
      <c r="P16" s="230">
        <v>0.65</v>
      </c>
      <c r="Q16" s="233">
        <v>5</v>
      </c>
      <c r="R16" s="234">
        <v>5</v>
      </c>
      <c r="S16" s="222">
        <v>5</v>
      </c>
    </row>
    <row r="17" spans="1:23" x14ac:dyDescent="0.25">
      <c r="B17" s="525" t="s">
        <v>121</v>
      </c>
      <c r="C17" s="526">
        <v>4</v>
      </c>
      <c r="D17" s="527">
        <v>8</v>
      </c>
      <c r="E17" s="528">
        <v>10</v>
      </c>
      <c r="F17" s="529">
        <v>12</v>
      </c>
      <c r="G17" s="530">
        <f t="shared" si="0"/>
        <v>1.5</v>
      </c>
      <c r="H17" s="531">
        <f t="shared" si="1"/>
        <v>4</v>
      </c>
      <c r="I17" s="531">
        <v>300</v>
      </c>
      <c r="J17" s="532">
        <v>50.7</v>
      </c>
      <c r="K17" s="532">
        <v>18.5</v>
      </c>
      <c r="L17" s="531" t="s">
        <v>8</v>
      </c>
      <c r="M17" s="526" t="s">
        <v>127</v>
      </c>
      <c r="N17" s="533">
        <f t="shared" ref="N17:P21" si="2">eApr_VLA_hifreq_noRuze*Ruze(D17,Sigma_VLA)</f>
        <v>0.56965798349739571</v>
      </c>
      <c r="O17" s="534">
        <f t="shared" si="2"/>
        <v>0.56392185048420596</v>
      </c>
      <c r="P17" s="535">
        <f t="shared" si="2"/>
        <v>0.55698940159865051</v>
      </c>
      <c r="Q17" s="536">
        <v>6</v>
      </c>
      <c r="R17" s="537">
        <v>6</v>
      </c>
      <c r="S17" s="538">
        <v>6</v>
      </c>
    </row>
    <row r="18" spans="1:23" x14ac:dyDescent="0.25">
      <c r="B18" s="551" t="s">
        <v>122</v>
      </c>
      <c r="C18" s="552">
        <v>5</v>
      </c>
      <c r="D18" s="553">
        <v>12</v>
      </c>
      <c r="E18" s="554">
        <v>15</v>
      </c>
      <c r="F18" s="555">
        <v>18</v>
      </c>
      <c r="G18" s="556">
        <f t="shared" si="0"/>
        <v>1.5</v>
      </c>
      <c r="H18" s="557">
        <f t="shared" si="1"/>
        <v>6</v>
      </c>
      <c r="I18" s="557">
        <v>300</v>
      </c>
      <c r="J18" s="558">
        <v>33.299999999999997</v>
      </c>
      <c r="K18" s="558">
        <v>12.3</v>
      </c>
      <c r="L18" s="557" t="s">
        <v>9</v>
      </c>
      <c r="M18" s="552" t="s">
        <v>127</v>
      </c>
      <c r="N18" s="559">
        <f t="shared" si="2"/>
        <v>0.55698940159865051</v>
      </c>
      <c r="O18" s="560">
        <f t="shared" si="2"/>
        <v>0.54444947589415904</v>
      </c>
      <c r="P18" s="561">
        <f t="shared" si="2"/>
        <v>0.52950565654545101</v>
      </c>
      <c r="Q18" s="562">
        <v>6</v>
      </c>
      <c r="R18" s="563">
        <v>6</v>
      </c>
      <c r="S18" s="564">
        <v>6</v>
      </c>
    </row>
    <row r="19" spans="1:23" x14ac:dyDescent="0.25">
      <c r="B19" s="577" t="s">
        <v>123</v>
      </c>
      <c r="C19" s="578">
        <v>6</v>
      </c>
      <c r="D19" s="579">
        <v>18</v>
      </c>
      <c r="E19" s="580">
        <f>AVERAGE(D19,F19)</f>
        <v>22.25</v>
      </c>
      <c r="F19" s="581">
        <v>26.5</v>
      </c>
      <c r="G19" s="582">
        <f t="shared" ref="G19:G20" si="3">F19/D19</f>
        <v>1.4722222222222223</v>
      </c>
      <c r="H19" s="583">
        <f t="shared" ref="H19:H20" si="4">F19-D19</f>
        <v>8.5</v>
      </c>
      <c r="I19" s="583">
        <v>300</v>
      </c>
      <c r="J19" s="584">
        <v>20.8</v>
      </c>
      <c r="K19" s="584">
        <v>8</v>
      </c>
      <c r="L19" s="583" t="s">
        <v>9</v>
      </c>
      <c r="M19" s="578" t="s">
        <v>127</v>
      </c>
      <c r="N19" s="585">
        <f t="shared" si="2"/>
        <v>0.52950565654545101</v>
      </c>
      <c r="O19" s="586">
        <f t="shared" si="2"/>
        <v>0.50464440434510316</v>
      </c>
      <c r="P19" s="587">
        <f t="shared" si="2"/>
        <v>0.47609080444836283</v>
      </c>
      <c r="Q19" s="588">
        <v>6</v>
      </c>
      <c r="R19" s="589">
        <v>6</v>
      </c>
      <c r="S19" s="590">
        <v>6</v>
      </c>
    </row>
    <row r="20" spans="1:23" x14ac:dyDescent="0.25">
      <c r="B20" s="282" t="s">
        <v>125</v>
      </c>
      <c r="C20" s="283">
        <v>7</v>
      </c>
      <c r="D20" s="284">
        <v>26.5</v>
      </c>
      <c r="E20" s="285">
        <f>AVERAGE(D20,F20)</f>
        <v>33.25</v>
      </c>
      <c r="F20" s="286">
        <v>40</v>
      </c>
      <c r="G20" s="287">
        <f t="shared" si="3"/>
        <v>1.5094339622641511</v>
      </c>
      <c r="H20" s="288">
        <f t="shared" si="4"/>
        <v>13.5</v>
      </c>
      <c r="I20" s="288">
        <v>300</v>
      </c>
      <c r="J20" s="332">
        <v>14.3</v>
      </c>
      <c r="K20" s="332">
        <v>5.4</v>
      </c>
      <c r="L20" s="288" t="s">
        <v>9</v>
      </c>
      <c r="M20" s="283" t="s">
        <v>127</v>
      </c>
      <c r="N20" s="290">
        <f t="shared" si="2"/>
        <v>0.47609080444836283</v>
      </c>
      <c r="O20" s="289">
        <f t="shared" si="2"/>
        <v>0.42505887092833461</v>
      </c>
      <c r="P20" s="291">
        <f t="shared" si="2"/>
        <v>0.36989874636350595</v>
      </c>
      <c r="Q20" s="292">
        <v>6</v>
      </c>
      <c r="R20" s="293">
        <v>6</v>
      </c>
      <c r="S20" s="294">
        <v>6</v>
      </c>
    </row>
    <row r="21" spans="1:23" ht="15.75" thickBot="1" x14ac:dyDescent="0.3">
      <c r="B21" s="302" t="s">
        <v>124</v>
      </c>
      <c r="C21" s="303">
        <v>8</v>
      </c>
      <c r="D21" s="313">
        <v>40</v>
      </c>
      <c r="E21" s="314">
        <v>45</v>
      </c>
      <c r="F21" s="315">
        <v>50</v>
      </c>
      <c r="G21" s="316">
        <f t="shared" si="0"/>
        <v>1.25</v>
      </c>
      <c r="H21" s="317">
        <f t="shared" si="1"/>
        <v>10</v>
      </c>
      <c r="I21" s="317">
        <v>300</v>
      </c>
      <c r="J21" s="333">
        <v>7</v>
      </c>
      <c r="K21" s="333">
        <v>3</v>
      </c>
      <c r="L21" s="317" t="s">
        <v>126</v>
      </c>
      <c r="M21" s="303" t="s">
        <v>127</v>
      </c>
      <c r="N21" s="319">
        <f t="shared" si="2"/>
        <v>0.36989874636350595</v>
      </c>
      <c r="O21" s="318">
        <f t="shared" si="2"/>
        <v>0.32824211944096293</v>
      </c>
      <c r="P21" s="320">
        <f t="shared" si="2"/>
        <v>0.28721110078351009</v>
      </c>
      <c r="Q21" s="321">
        <v>6</v>
      </c>
      <c r="R21" s="322">
        <v>6</v>
      </c>
      <c r="S21" s="323">
        <v>6</v>
      </c>
    </row>
    <row r="22" spans="1:23" ht="15.75" thickBot="1" x14ac:dyDescent="0.3">
      <c r="B22" s="2"/>
      <c r="C22" s="2"/>
    </row>
    <row r="23" spans="1:23" ht="18.75" x14ac:dyDescent="0.25">
      <c r="B23" s="936" t="s">
        <v>16</v>
      </c>
      <c r="C23" s="938" t="s">
        <v>17</v>
      </c>
      <c r="D23" s="953" t="s">
        <v>10</v>
      </c>
      <c r="E23" s="934"/>
      <c r="F23" s="935"/>
      <c r="G23" s="938" t="s">
        <v>221</v>
      </c>
      <c r="H23" s="953" t="s">
        <v>18</v>
      </c>
      <c r="I23" s="934"/>
      <c r="J23" s="957"/>
      <c r="K23" s="953" t="s">
        <v>59</v>
      </c>
      <c r="L23" s="934"/>
      <c r="M23" s="935"/>
      <c r="N23" s="958" t="s">
        <v>19</v>
      </c>
      <c r="O23" s="955"/>
      <c r="P23" s="956"/>
      <c r="Q23" s="954" t="s">
        <v>47</v>
      </c>
      <c r="R23" s="955"/>
      <c r="S23" s="956"/>
    </row>
    <row r="24" spans="1:23" ht="19.5" thickBot="1" x14ac:dyDescent="0.3">
      <c r="B24" s="937"/>
      <c r="C24" s="939"/>
      <c r="D24" s="15" t="s">
        <v>11</v>
      </c>
      <c r="E24" s="63" t="s">
        <v>21</v>
      </c>
      <c r="F24" s="16" t="s">
        <v>12</v>
      </c>
      <c r="G24" s="939"/>
      <c r="H24" s="15" t="s">
        <v>11</v>
      </c>
      <c r="I24" s="63" t="s">
        <v>21</v>
      </c>
      <c r="J24" s="80" t="s">
        <v>12</v>
      </c>
      <c r="K24" s="15" t="s">
        <v>11</v>
      </c>
      <c r="L24" s="63" t="s">
        <v>21</v>
      </c>
      <c r="M24" s="16" t="s">
        <v>12</v>
      </c>
      <c r="N24" s="15" t="s">
        <v>11</v>
      </c>
      <c r="O24" s="63" t="s">
        <v>21</v>
      </c>
      <c r="P24" s="16" t="s">
        <v>12</v>
      </c>
      <c r="Q24" s="63" t="s">
        <v>11</v>
      </c>
      <c r="R24" s="63" t="s">
        <v>21</v>
      </c>
      <c r="S24" s="16" t="s">
        <v>12</v>
      </c>
    </row>
    <row r="25" spans="1:23" ht="15.75" thickTop="1" x14ac:dyDescent="0.25">
      <c r="B25" s="43" t="s">
        <v>119</v>
      </c>
      <c r="C25" s="147">
        <v>1</v>
      </c>
      <c r="D25" s="43">
        <v>5.5</v>
      </c>
      <c r="E25" s="64">
        <v>5.0999999999999996</v>
      </c>
      <c r="F25" s="44">
        <v>5.9</v>
      </c>
      <c r="G25" s="147">
        <v>1.4</v>
      </c>
      <c r="H25" s="43">
        <f>10.8+T_feed_VLA</f>
        <v>13.8</v>
      </c>
      <c r="I25" s="64">
        <f>9.9+T_feed_VLA</f>
        <v>12.9</v>
      </c>
      <c r="J25" s="147">
        <f>14.3+T_feed_VLA</f>
        <v>17.3</v>
      </c>
      <c r="K25" s="43">
        <f t="shared" ref="K25:M32" si="5">Tsky_Lookup(D14,Tsky_Data_Table, PWV, PWV_Values, Elev_Angle)</f>
        <v>4.4000000000000004</v>
      </c>
      <c r="L25" s="131">
        <f t="shared" si="5"/>
        <v>4.5</v>
      </c>
      <c r="M25" s="44">
        <f t="shared" si="5"/>
        <v>4.5</v>
      </c>
      <c r="N25" s="52">
        <f t="shared" ref="N25:P32" si="6">H25+K25+Q14+$G25</f>
        <v>38.200000000000003</v>
      </c>
      <c r="O25" s="143">
        <f t="shared" si="6"/>
        <v>33.799999999999997</v>
      </c>
      <c r="P25" s="53">
        <f t="shared" si="6"/>
        <v>35.199999999999996</v>
      </c>
      <c r="Q25" s="127">
        <f t="shared" ref="Q25:S32" si="7">N25/N14</f>
        <v>74.901960784313729</v>
      </c>
      <c r="R25" s="128">
        <f t="shared" si="7"/>
        <v>78.604651162790688</v>
      </c>
      <c r="S25" s="53">
        <f t="shared" si="7"/>
        <v>71.836734693877546</v>
      </c>
    </row>
    <row r="26" spans="1:23" x14ac:dyDescent="0.25">
      <c r="B26" s="602" t="s">
        <v>120</v>
      </c>
      <c r="C26" s="603">
        <v>2</v>
      </c>
      <c r="D26" s="616">
        <v>5.7</v>
      </c>
      <c r="E26" s="617">
        <v>6.2</v>
      </c>
      <c r="F26" s="618">
        <v>6.8</v>
      </c>
      <c r="G26" s="619">
        <v>1.4</v>
      </c>
      <c r="H26" s="616">
        <f>14+T_feed_VLA</f>
        <v>17</v>
      </c>
      <c r="I26" s="617">
        <f>13.3+T_feed_VLA</f>
        <v>16.3</v>
      </c>
      <c r="J26" s="619">
        <f>21.2+T_feed_VLA</f>
        <v>24.2</v>
      </c>
      <c r="K26" s="620">
        <f t="shared" si="5"/>
        <v>4.5</v>
      </c>
      <c r="L26" s="621">
        <f t="shared" si="5"/>
        <v>4.5</v>
      </c>
      <c r="M26" s="622">
        <f t="shared" si="5"/>
        <v>4.5999999999999996</v>
      </c>
      <c r="N26" s="623">
        <f t="shared" si="6"/>
        <v>33.9</v>
      </c>
      <c r="O26" s="624">
        <f t="shared" si="6"/>
        <v>30.2</v>
      </c>
      <c r="P26" s="625">
        <f t="shared" si="6"/>
        <v>37.199999999999996</v>
      </c>
      <c r="Q26" s="626">
        <f t="shared" si="7"/>
        <v>54.677419354838705</v>
      </c>
      <c r="R26" s="624">
        <f t="shared" si="7"/>
        <v>45.757575757575758</v>
      </c>
      <c r="S26" s="625">
        <f t="shared" si="7"/>
        <v>56.363636363636353</v>
      </c>
    </row>
    <row r="27" spans="1:23" x14ac:dyDescent="0.25">
      <c r="B27" s="19" t="s">
        <v>3</v>
      </c>
      <c r="C27" s="13">
        <v>3</v>
      </c>
      <c r="D27" s="46">
        <v>5.8</v>
      </c>
      <c r="E27" s="146">
        <v>5</v>
      </c>
      <c r="F27" s="47">
        <v>5.3</v>
      </c>
      <c r="G27" s="148">
        <v>1.4</v>
      </c>
      <c r="H27" s="515">
        <f>(D27+5.5)+(T_feed_VLA-2)</f>
        <v>12.3</v>
      </c>
      <c r="I27" s="516">
        <f>(E27+5.5)+(T_feed_VLA-2)</f>
        <v>11.5</v>
      </c>
      <c r="J27" s="517">
        <f>(F27+5.5)+(T_feed_VLA-2)</f>
        <v>11.8</v>
      </c>
      <c r="K27" s="132">
        <f t="shared" si="5"/>
        <v>4.5999999999999996</v>
      </c>
      <c r="L27" s="133">
        <f t="shared" si="5"/>
        <v>4.7</v>
      </c>
      <c r="M27" s="134">
        <f t="shared" si="5"/>
        <v>4.8</v>
      </c>
      <c r="N27" s="56">
        <f t="shared" si="6"/>
        <v>23.299999999999997</v>
      </c>
      <c r="O27" s="130">
        <f t="shared" si="6"/>
        <v>22.599999999999998</v>
      </c>
      <c r="P27" s="57">
        <f t="shared" si="6"/>
        <v>23</v>
      </c>
      <c r="Q27" s="129">
        <f t="shared" si="7"/>
        <v>42.363636363636353</v>
      </c>
      <c r="R27" s="130">
        <f t="shared" si="7"/>
        <v>34.769230769230766</v>
      </c>
      <c r="S27" s="57">
        <f t="shared" si="7"/>
        <v>35.384615384615387</v>
      </c>
    </row>
    <row r="28" spans="1:23" s="2" customFormat="1" x14ac:dyDescent="0.25">
      <c r="A28"/>
      <c r="B28" s="525" t="s">
        <v>121</v>
      </c>
      <c r="C28" s="526">
        <v>4</v>
      </c>
      <c r="D28" s="525">
        <v>7.2</v>
      </c>
      <c r="E28" s="539">
        <v>4.5</v>
      </c>
      <c r="F28" s="540">
        <v>6.6</v>
      </c>
      <c r="G28" s="526">
        <v>2</v>
      </c>
      <c r="H28" s="541">
        <f>10.8+(T_feed_VLA-2)</f>
        <v>11.8</v>
      </c>
      <c r="I28" s="542">
        <f>9.7+(T_feed_VLA-2)</f>
        <v>10.7</v>
      </c>
      <c r="J28" s="543">
        <f>13.9+(T_feed_VLA-2)</f>
        <v>14.9</v>
      </c>
      <c r="K28" s="544">
        <f t="shared" si="5"/>
        <v>4.8</v>
      </c>
      <c r="L28" s="545">
        <f t="shared" si="5"/>
        <v>5</v>
      </c>
      <c r="M28" s="546">
        <f t="shared" si="5"/>
        <v>5.3</v>
      </c>
      <c r="N28" s="547">
        <f t="shared" si="6"/>
        <v>24.6</v>
      </c>
      <c r="O28" s="548">
        <f t="shared" si="6"/>
        <v>23.7</v>
      </c>
      <c r="P28" s="549">
        <f t="shared" si="6"/>
        <v>28.2</v>
      </c>
      <c r="Q28" s="550">
        <f t="shared" si="7"/>
        <v>43.183806270859478</v>
      </c>
      <c r="R28" s="548">
        <f t="shared" si="7"/>
        <v>42.027099995593765</v>
      </c>
      <c r="S28" s="549">
        <f t="shared" si="7"/>
        <v>50.629329604946513</v>
      </c>
      <c r="W28"/>
    </row>
    <row r="29" spans="1:23" s="2" customFormat="1" x14ac:dyDescent="0.25">
      <c r="A29"/>
      <c r="B29" s="551" t="s">
        <v>122</v>
      </c>
      <c r="C29" s="552">
        <v>5</v>
      </c>
      <c r="D29" s="551">
        <v>7.8</v>
      </c>
      <c r="E29" s="565">
        <v>5</v>
      </c>
      <c r="F29" s="566">
        <v>8.1999999999999993</v>
      </c>
      <c r="G29" s="552">
        <v>2</v>
      </c>
      <c r="H29" s="567">
        <f>16</f>
        <v>16</v>
      </c>
      <c r="I29" s="568">
        <f>10.8</f>
        <v>10.8</v>
      </c>
      <c r="J29" s="569">
        <f>15.1</f>
        <v>15.1</v>
      </c>
      <c r="K29" s="570">
        <f t="shared" si="5"/>
        <v>5.3</v>
      </c>
      <c r="L29" s="571">
        <f t="shared" si="5"/>
        <v>6</v>
      </c>
      <c r="M29" s="572">
        <f t="shared" si="5"/>
        <v>7.8</v>
      </c>
      <c r="N29" s="573">
        <f t="shared" si="6"/>
        <v>29.3</v>
      </c>
      <c r="O29" s="574">
        <f t="shared" si="6"/>
        <v>24.8</v>
      </c>
      <c r="P29" s="575">
        <f t="shared" si="6"/>
        <v>30.9</v>
      </c>
      <c r="Q29" s="576">
        <f t="shared" si="7"/>
        <v>52.604232532799038</v>
      </c>
      <c r="R29" s="574">
        <f t="shared" si="7"/>
        <v>45.55059945511109</v>
      </c>
      <c r="S29" s="575">
        <f t="shared" si="7"/>
        <v>58.356317100736476</v>
      </c>
      <c r="W29"/>
    </row>
    <row r="30" spans="1:23" s="2" customFormat="1" x14ac:dyDescent="0.25">
      <c r="A30"/>
      <c r="B30" s="577" t="s">
        <v>123</v>
      </c>
      <c r="C30" s="578">
        <v>6</v>
      </c>
      <c r="D30" s="591">
        <v>13.1</v>
      </c>
      <c r="E30" s="592">
        <v>8</v>
      </c>
      <c r="F30" s="593">
        <v>10</v>
      </c>
      <c r="G30" s="594">
        <v>3.5</v>
      </c>
      <c r="H30" s="591">
        <v>22.7</v>
      </c>
      <c r="I30" s="592">
        <v>12.7</v>
      </c>
      <c r="J30" s="594">
        <v>23.6</v>
      </c>
      <c r="K30" s="595">
        <f t="shared" si="5"/>
        <v>7.8</v>
      </c>
      <c r="L30" s="596">
        <f t="shared" si="5"/>
        <v>22.8</v>
      </c>
      <c r="M30" s="597">
        <f t="shared" si="5"/>
        <v>12.1</v>
      </c>
      <c r="N30" s="598">
        <f t="shared" si="6"/>
        <v>40</v>
      </c>
      <c r="O30" s="599">
        <f t="shared" si="6"/>
        <v>45</v>
      </c>
      <c r="P30" s="600">
        <f t="shared" si="6"/>
        <v>45.2</v>
      </c>
      <c r="Q30" s="601">
        <f t="shared" si="7"/>
        <v>75.542158059205804</v>
      </c>
      <c r="R30" s="599">
        <f t="shared" si="7"/>
        <v>89.171701127645051</v>
      </c>
      <c r="S30" s="600">
        <f t="shared" si="7"/>
        <v>94.939871927105088</v>
      </c>
      <c r="W30"/>
    </row>
    <row r="31" spans="1:23" s="2" customFormat="1" x14ac:dyDescent="0.25">
      <c r="A31"/>
      <c r="B31" s="282" t="s">
        <v>125</v>
      </c>
      <c r="C31" s="283">
        <v>7</v>
      </c>
      <c r="D31" s="337">
        <v>16.399999999999999</v>
      </c>
      <c r="E31" s="338">
        <v>11.3</v>
      </c>
      <c r="F31" s="339">
        <v>19.3</v>
      </c>
      <c r="G31" s="340">
        <v>3.5</v>
      </c>
      <c r="H31" s="518">
        <v>29.9</v>
      </c>
      <c r="I31" s="519">
        <v>16.5</v>
      </c>
      <c r="J31" s="520">
        <v>31.7</v>
      </c>
      <c r="K31" s="295">
        <f t="shared" si="5"/>
        <v>12.1</v>
      </c>
      <c r="L31" s="296">
        <f t="shared" si="5"/>
        <v>12.1</v>
      </c>
      <c r="M31" s="297">
        <f t="shared" si="5"/>
        <v>17.8</v>
      </c>
      <c r="N31" s="298">
        <f t="shared" si="6"/>
        <v>51.5</v>
      </c>
      <c r="O31" s="299">
        <f t="shared" si="6"/>
        <v>38.1</v>
      </c>
      <c r="P31" s="300">
        <f t="shared" si="6"/>
        <v>59</v>
      </c>
      <c r="Q31" s="301">
        <f t="shared" si="7"/>
        <v>108.17264168685647</v>
      </c>
      <c r="R31" s="299">
        <f t="shared" si="7"/>
        <v>89.634642647944418</v>
      </c>
      <c r="S31" s="300">
        <f t="shared" si="7"/>
        <v>159.50310883730239</v>
      </c>
      <c r="W31"/>
    </row>
    <row r="32" spans="1:23" s="2" customFormat="1" ht="15.75" thickBot="1" x14ac:dyDescent="0.3">
      <c r="A32"/>
      <c r="B32" s="302" t="s">
        <v>124</v>
      </c>
      <c r="C32" s="303">
        <v>8</v>
      </c>
      <c r="D32" s="341">
        <v>10.9</v>
      </c>
      <c r="E32" s="342">
        <v>12.7</v>
      </c>
      <c r="F32" s="343">
        <v>14.6</v>
      </c>
      <c r="G32" s="344">
        <v>3.5</v>
      </c>
      <c r="H32" s="341">
        <v>35.200000000000003</v>
      </c>
      <c r="I32" s="342">
        <v>32.200000000000003</v>
      </c>
      <c r="J32" s="344">
        <v>42.8</v>
      </c>
      <c r="K32" s="304">
        <f t="shared" si="5"/>
        <v>17.8</v>
      </c>
      <c r="L32" s="305">
        <f t="shared" si="5"/>
        <v>28.4</v>
      </c>
      <c r="M32" s="306">
        <f t="shared" si="5"/>
        <v>62.5</v>
      </c>
      <c r="N32" s="307">
        <f t="shared" si="6"/>
        <v>62.5</v>
      </c>
      <c r="O32" s="308">
        <f t="shared" si="6"/>
        <v>70.099999999999994</v>
      </c>
      <c r="P32" s="309">
        <f t="shared" si="6"/>
        <v>114.8</v>
      </c>
      <c r="Q32" s="310">
        <f t="shared" si="7"/>
        <v>168.96515766663387</v>
      </c>
      <c r="R32" s="311">
        <f t="shared" si="7"/>
        <v>213.56186743916044</v>
      </c>
      <c r="S32" s="312">
        <f t="shared" si="7"/>
        <v>399.70599913034806</v>
      </c>
      <c r="W32"/>
    </row>
    <row r="33" spans="1:22" s="2" customFormat="1" x14ac:dyDescent="0.25">
      <c r="A33"/>
      <c r="B33"/>
      <c r="C33"/>
      <c r="D33"/>
      <c r="E33"/>
      <c r="H33" s="3"/>
      <c r="L33"/>
      <c r="M33"/>
      <c r="N33"/>
      <c r="O33"/>
      <c r="P33"/>
      <c r="Q33"/>
      <c r="R33"/>
      <c r="S33"/>
      <c r="T33"/>
      <c r="U33"/>
      <c r="V33"/>
    </row>
    <row r="34" spans="1:22" s="2" customFormat="1" x14ac:dyDescent="0.25">
      <c r="A34"/>
      <c r="B34"/>
      <c r="C34"/>
      <c r="D34"/>
      <c r="E34"/>
      <c r="H34" s="3"/>
      <c r="L34"/>
      <c r="M34"/>
      <c r="N34"/>
      <c r="O34"/>
      <c r="P34"/>
      <c r="Q34"/>
      <c r="R34"/>
      <c r="S34"/>
      <c r="T34"/>
      <c r="U34"/>
      <c r="V34"/>
    </row>
  </sheetData>
  <mergeCells count="20">
    <mergeCell ref="Q23:S23"/>
    <mergeCell ref="B23:B24"/>
    <mergeCell ref="C23:C24"/>
    <mergeCell ref="D23:F23"/>
    <mergeCell ref="H23:J23"/>
    <mergeCell ref="K23:M23"/>
    <mergeCell ref="N23:P23"/>
    <mergeCell ref="G23:G24"/>
    <mergeCell ref="Q12:S12"/>
    <mergeCell ref="B12:B13"/>
    <mergeCell ref="C12:C13"/>
    <mergeCell ref="D12:D13"/>
    <mergeCell ref="E12:E13"/>
    <mergeCell ref="F12:F13"/>
    <mergeCell ref="G12:G13"/>
    <mergeCell ref="H12:H13"/>
    <mergeCell ref="I12:K12"/>
    <mergeCell ref="L12:L13"/>
    <mergeCell ref="M12:M13"/>
    <mergeCell ref="N12:P12"/>
  </mergeCells>
  <pageMargins left="0.25" right="0.25"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C00"/>
    <pageSetUpPr fitToPage="1"/>
  </sheetPr>
  <dimension ref="A1:O34"/>
  <sheetViews>
    <sheetView zoomScaleNormal="100" workbookViewId="0">
      <selection activeCell="A2" sqref="A2"/>
    </sheetView>
  </sheetViews>
  <sheetFormatPr defaultColWidth="8.85546875" defaultRowHeight="15" x14ac:dyDescent="0.25"/>
  <cols>
    <col min="1" max="1" width="4.42578125" customWidth="1"/>
    <col min="2" max="2" width="6.7109375" customWidth="1"/>
    <col min="3" max="3" width="7.7109375" customWidth="1"/>
    <col min="4" max="4" width="6.7109375" customWidth="1"/>
    <col min="5" max="6" width="6.7109375" style="2" customWidth="1"/>
    <col min="7" max="7" width="6.7109375" style="3" customWidth="1"/>
    <col min="8" max="12" width="6.7109375" style="2" customWidth="1"/>
    <col min="13" max="26" width="6.7109375" customWidth="1"/>
  </cols>
  <sheetData>
    <row r="1" spans="1:14" ht="18.75" x14ac:dyDescent="0.3">
      <c r="A1" s="71" t="s">
        <v>74</v>
      </c>
      <c r="B1" s="37"/>
      <c r="C1" s="37"/>
      <c r="D1" s="37"/>
      <c r="E1" s="38"/>
      <c r="F1" s="38"/>
      <c r="G1" s="38"/>
      <c r="H1" s="38"/>
      <c r="I1" s="38"/>
      <c r="J1" s="38"/>
    </row>
    <row r="2" spans="1:14" x14ac:dyDescent="0.25">
      <c r="A2" s="5" t="s">
        <v>31</v>
      </c>
    </row>
    <row r="3" spans="1:14" x14ac:dyDescent="0.25">
      <c r="A3" s="5" t="s">
        <v>30</v>
      </c>
    </row>
    <row r="4" spans="1:14" x14ac:dyDescent="0.25">
      <c r="A4" s="61" t="s">
        <v>117</v>
      </c>
      <c r="E4"/>
      <c r="G4" s="2"/>
      <c r="H4" s="3"/>
      <c r="L4"/>
    </row>
    <row r="5" spans="1:14" x14ac:dyDescent="0.25">
      <c r="A5" s="61" t="s">
        <v>116</v>
      </c>
    </row>
    <row r="6" spans="1:14" x14ac:dyDescent="0.25">
      <c r="A6" s="61" t="s">
        <v>76</v>
      </c>
    </row>
    <row r="7" spans="1:14" x14ac:dyDescent="0.25">
      <c r="A7" s="5" t="s">
        <v>20</v>
      </c>
    </row>
    <row r="8" spans="1:14" x14ac:dyDescent="0.25">
      <c r="A8" s="61" t="s">
        <v>174</v>
      </c>
    </row>
    <row r="9" spans="1:14" x14ac:dyDescent="0.25">
      <c r="A9" s="61" t="s">
        <v>113</v>
      </c>
      <c r="E9"/>
      <c r="G9" s="2"/>
      <c r="H9" s="3"/>
      <c r="I9" s="3"/>
      <c r="J9" s="3"/>
      <c r="M9" s="2"/>
    </row>
    <row r="10" spans="1:14" x14ac:dyDescent="0.25">
      <c r="A10" s="61" t="s">
        <v>67</v>
      </c>
      <c r="E10"/>
      <c r="G10" s="2"/>
      <c r="H10" s="3"/>
      <c r="I10" s="3"/>
      <c r="J10" s="3"/>
      <c r="M10" s="2"/>
    </row>
    <row r="11" spans="1:14" x14ac:dyDescent="0.25">
      <c r="A11" s="61" t="s">
        <v>114</v>
      </c>
      <c r="E11"/>
      <c r="F11"/>
      <c r="G11" s="2"/>
      <c r="K11" s="3"/>
      <c r="M11" s="2"/>
      <c r="N11" s="2"/>
    </row>
    <row r="12" spans="1:14" x14ac:dyDescent="0.25">
      <c r="A12" s="61" t="s">
        <v>175</v>
      </c>
      <c r="E12"/>
      <c r="F12"/>
      <c r="G12" s="2"/>
      <c r="K12" s="3"/>
      <c r="M12" s="2"/>
      <c r="N12" s="2"/>
    </row>
    <row r="13" spans="1:14" ht="15.75" thickBot="1" x14ac:dyDescent="0.3"/>
    <row r="14" spans="1:14" ht="18.75" customHeight="1" x14ac:dyDescent="0.25">
      <c r="B14" s="936" t="s">
        <v>16</v>
      </c>
      <c r="C14" s="938" t="s">
        <v>17</v>
      </c>
      <c r="D14" s="936" t="s">
        <v>13</v>
      </c>
      <c r="E14" s="944" t="s">
        <v>14</v>
      </c>
      <c r="F14" s="946" t="s">
        <v>0</v>
      </c>
      <c r="G14" s="948" t="s">
        <v>15</v>
      </c>
      <c r="H14" s="950" t="s">
        <v>69</v>
      </c>
      <c r="I14" s="951"/>
      <c r="J14" s="946"/>
      <c r="K14" s="952" t="s">
        <v>7</v>
      </c>
      <c r="L14" s="938" t="s">
        <v>49</v>
      </c>
      <c r="M14" s="953" t="s">
        <v>10</v>
      </c>
      <c r="N14" s="935"/>
    </row>
    <row r="15" spans="1:14" ht="19.5" thickBot="1" x14ac:dyDescent="0.3">
      <c r="B15" s="937"/>
      <c r="C15" s="939"/>
      <c r="D15" s="937"/>
      <c r="E15" s="945"/>
      <c r="F15" s="947"/>
      <c r="G15" s="949"/>
      <c r="H15" s="149" t="s">
        <v>70</v>
      </c>
      <c r="I15" s="149" t="s">
        <v>68</v>
      </c>
      <c r="J15" s="149" t="s">
        <v>72</v>
      </c>
      <c r="K15" s="943"/>
      <c r="L15" s="939"/>
      <c r="M15" s="15" t="s">
        <v>11</v>
      </c>
      <c r="N15" s="16" t="s">
        <v>12</v>
      </c>
    </row>
    <row r="16" spans="1:14" ht="15.75" thickTop="1" x14ac:dyDescent="0.25">
      <c r="B16" s="17">
        <v>1</v>
      </c>
      <c r="C16" s="11" t="s">
        <v>1</v>
      </c>
      <c r="D16" s="27">
        <v>1.2</v>
      </c>
      <c r="E16" s="28">
        <v>2.4</v>
      </c>
      <c r="F16" s="22">
        <f>E16/D16</f>
        <v>2</v>
      </c>
      <c r="G16" s="10">
        <f>E16-D16</f>
        <v>1.2</v>
      </c>
      <c r="H16" s="10">
        <v>300</v>
      </c>
      <c r="I16" s="175">
        <f>(L_feed_freq/D16)*L_feed_length</f>
        <v>100.7</v>
      </c>
      <c r="J16" s="175">
        <f>(L_feed_freq/D16)*L_feed_ID</f>
        <v>43.8</v>
      </c>
      <c r="K16" s="10" t="s">
        <v>8</v>
      </c>
      <c r="L16" s="44" t="s">
        <v>6</v>
      </c>
      <c r="M16" s="43">
        <v>2.5</v>
      </c>
      <c r="N16" s="44">
        <v>3</v>
      </c>
    </row>
    <row r="17" spans="2:15" x14ac:dyDescent="0.25">
      <c r="B17" s="18">
        <v>2</v>
      </c>
      <c r="C17" s="12" t="s">
        <v>2</v>
      </c>
      <c r="D17" s="29">
        <v>2.5</v>
      </c>
      <c r="E17" s="30">
        <v>5</v>
      </c>
      <c r="F17" s="23">
        <f t="shared" ref="F17:F18" si="0">E17/D17</f>
        <v>2</v>
      </c>
      <c r="G17" s="6">
        <f t="shared" ref="G17:G18" si="1">E17-D17</f>
        <v>2.5</v>
      </c>
      <c r="H17" s="6">
        <v>300</v>
      </c>
      <c r="I17" s="177">
        <f>(L_feed_freq/D17)*L_feed_length</f>
        <v>48.335999999999999</v>
      </c>
      <c r="J17" s="177">
        <f>(L_feed_freq/D17)*L_feed_ID</f>
        <v>21.023999999999997</v>
      </c>
      <c r="K17" s="6" t="s">
        <v>8</v>
      </c>
      <c r="L17" s="45" t="s">
        <v>6</v>
      </c>
      <c r="M17" s="324">
        <v>3</v>
      </c>
      <c r="N17" s="45">
        <v>4</v>
      </c>
    </row>
    <row r="18" spans="2:15" x14ac:dyDescent="0.25">
      <c r="B18" s="19">
        <v>3</v>
      </c>
      <c r="C18" s="13" t="s">
        <v>3</v>
      </c>
      <c r="D18" s="31">
        <v>5</v>
      </c>
      <c r="E18" s="32">
        <v>10</v>
      </c>
      <c r="F18" s="24">
        <f t="shared" si="0"/>
        <v>2</v>
      </c>
      <c r="G18" s="7">
        <f t="shared" si="1"/>
        <v>5</v>
      </c>
      <c r="H18" s="7">
        <v>300</v>
      </c>
      <c r="I18" s="178">
        <f>(L_feed_freq/D18)*L_feed_length</f>
        <v>24.167999999999999</v>
      </c>
      <c r="J18" s="178">
        <f>(L_feed_freq/D18)*L_feed_ID</f>
        <v>10.511999999999999</v>
      </c>
      <c r="K18" s="7" t="s">
        <v>8</v>
      </c>
      <c r="L18" s="47" t="s">
        <v>6</v>
      </c>
      <c r="M18" s="46">
        <v>4</v>
      </c>
      <c r="N18" s="47">
        <v>5</v>
      </c>
    </row>
    <row r="19" spans="2:15" x14ac:dyDescent="0.25">
      <c r="B19" s="20">
        <v>4</v>
      </c>
      <c r="C19" s="85" t="s">
        <v>4</v>
      </c>
      <c r="D19" s="33">
        <v>10</v>
      </c>
      <c r="E19" s="34">
        <v>15</v>
      </c>
      <c r="F19" s="25">
        <f>E19/D19</f>
        <v>1.5</v>
      </c>
      <c r="G19" s="8">
        <f>E19-D19</f>
        <v>5</v>
      </c>
      <c r="H19" s="8">
        <v>300</v>
      </c>
      <c r="I19" s="179">
        <f>(Ku_feed_freq/D19)*Ku_feed_length</f>
        <v>17.760000000000002</v>
      </c>
      <c r="J19" s="179">
        <f>(Ku_feed_freq/D19)*Ku_feed_ID</f>
        <v>10.44</v>
      </c>
      <c r="K19" s="8" t="s">
        <v>9</v>
      </c>
      <c r="L19" s="49" t="s">
        <v>6</v>
      </c>
      <c r="M19" s="48">
        <v>5</v>
      </c>
      <c r="N19" s="49">
        <v>6</v>
      </c>
    </row>
    <row r="20" spans="2:15" x14ac:dyDescent="0.25">
      <c r="B20" s="21">
        <v>5</v>
      </c>
      <c r="C20" s="14" t="s">
        <v>5</v>
      </c>
      <c r="D20" s="35">
        <v>15</v>
      </c>
      <c r="E20" s="36">
        <v>22.5</v>
      </c>
      <c r="F20" s="26">
        <f t="shared" ref="F20:F23" si="2">E20/D20</f>
        <v>1.5</v>
      </c>
      <c r="G20" s="9">
        <f t="shared" ref="G20:G23" si="3">E20-D20</f>
        <v>7.5</v>
      </c>
      <c r="H20" s="9">
        <v>300</v>
      </c>
      <c r="I20" s="180">
        <f>(Ku_feed_freq/D20)*Ku_feed_length</f>
        <v>11.840000000000002</v>
      </c>
      <c r="J20" s="181">
        <f>(Ku_feed_freq/D20)*Ku_feed_ID</f>
        <v>6.96</v>
      </c>
      <c r="K20" s="9" t="s">
        <v>9</v>
      </c>
      <c r="L20" s="51" t="s">
        <v>6</v>
      </c>
      <c r="M20" s="50">
        <v>6</v>
      </c>
      <c r="N20" s="51">
        <v>8</v>
      </c>
    </row>
    <row r="21" spans="2:15" x14ac:dyDescent="0.25">
      <c r="B21" s="21">
        <v>6</v>
      </c>
      <c r="C21" s="14" t="s">
        <v>5</v>
      </c>
      <c r="D21" s="35">
        <v>22.5</v>
      </c>
      <c r="E21" s="36">
        <v>33.6</v>
      </c>
      <c r="F21" s="26">
        <f t="shared" si="2"/>
        <v>1.4933333333333334</v>
      </c>
      <c r="G21" s="9">
        <f t="shared" si="3"/>
        <v>11.100000000000001</v>
      </c>
      <c r="H21" s="9">
        <v>300</v>
      </c>
      <c r="I21" s="181">
        <f>(Ku_feed_freq/D21)*Ku_feed_length</f>
        <v>7.8933333333333335</v>
      </c>
      <c r="J21" s="181">
        <f>(Ku_feed_freq/D21)*Ku_feed_ID</f>
        <v>4.6399999999999997</v>
      </c>
      <c r="K21" s="9" t="s">
        <v>9</v>
      </c>
      <c r="L21" s="51" t="s">
        <v>6</v>
      </c>
      <c r="M21" s="50">
        <v>8</v>
      </c>
      <c r="N21" s="51">
        <v>10</v>
      </c>
    </row>
    <row r="22" spans="2:15" x14ac:dyDescent="0.25">
      <c r="B22" s="21">
        <v>7</v>
      </c>
      <c r="C22" s="14" t="s">
        <v>5</v>
      </c>
      <c r="D22" s="35">
        <v>33.6</v>
      </c>
      <c r="E22" s="36">
        <v>50</v>
      </c>
      <c r="F22" s="26">
        <f t="shared" si="2"/>
        <v>1.4880952380952381</v>
      </c>
      <c r="G22" s="9">
        <f t="shared" si="3"/>
        <v>16.399999999999999</v>
      </c>
      <c r="H22" s="9">
        <v>20</v>
      </c>
      <c r="I22" s="181">
        <f>(Ku_feed_freq/D22)*Ku_feed_length</f>
        <v>5.2857142857142865</v>
      </c>
      <c r="J22" s="181">
        <f>(Ku_feed_freq/D22)*Ku_feed_ID</f>
        <v>3.1071428571428568</v>
      </c>
      <c r="K22" s="9" t="s">
        <v>9</v>
      </c>
      <c r="L22" s="51" t="s">
        <v>6</v>
      </c>
      <c r="M22" s="50">
        <v>10</v>
      </c>
      <c r="N22" s="51">
        <v>14</v>
      </c>
    </row>
    <row r="23" spans="2:15" ht="15.75" thickBot="1" x14ac:dyDescent="0.3">
      <c r="B23" s="152">
        <v>8</v>
      </c>
      <c r="C23" s="153" t="s">
        <v>5</v>
      </c>
      <c r="D23" s="154">
        <v>70</v>
      </c>
      <c r="E23" s="155">
        <v>116</v>
      </c>
      <c r="F23" s="156">
        <f t="shared" si="2"/>
        <v>1.6571428571428573</v>
      </c>
      <c r="G23" s="157">
        <f t="shared" si="3"/>
        <v>46</v>
      </c>
      <c r="H23" s="157">
        <v>20</v>
      </c>
      <c r="I23" s="169">
        <f>(Ku_feed_freq/D23)*Ku_feed_length</f>
        <v>2.5371428571428574</v>
      </c>
      <c r="J23" s="169">
        <f>(Ku_feed_freq/D23)*Ku_feed_ID</f>
        <v>1.4914285714285713</v>
      </c>
      <c r="K23" s="157" t="s">
        <v>9</v>
      </c>
      <c r="L23" s="158" t="s">
        <v>6</v>
      </c>
      <c r="M23" s="159">
        <v>45</v>
      </c>
      <c r="N23" s="158">
        <v>50</v>
      </c>
    </row>
    <row r="24" spans="2:15" ht="15.75" thickBot="1" x14ac:dyDescent="0.3"/>
    <row r="25" spans="2:15" ht="18.75" x14ac:dyDescent="0.25">
      <c r="B25" s="936" t="s">
        <v>16</v>
      </c>
      <c r="C25" s="938" t="s">
        <v>17</v>
      </c>
      <c r="D25" s="953" t="s">
        <v>18</v>
      </c>
      <c r="E25" s="935"/>
      <c r="F25" s="953" t="s">
        <v>59</v>
      </c>
      <c r="G25" s="935"/>
      <c r="H25" s="953" t="s">
        <v>33</v>
      </c>
      <c r="I25" s="935"/>
      <c r="J25" s="958" t="s">
        <v>19</v>
      </c>
      <c r="K25" s="959"/>
      <c r="L25" s="953" t="s">
        <v>34</v>
      </c>
      <c r="M25" s="935"/>
      <c r="N25" s="954" t="s">
        <v>45</v>
      </c>
      <c r="O25" s="956"/>
    </row>
    <row r="26" spans="2:15" ht="19.5" thickBot="1" x14ac:dyDescent="0.3">
      <c r="B26" s="937"/>
      <c r="C26" s="939"/>
      <c r="D26" s="15" t="s">
        <v>11</v>
      </c>
      <c r="E26" s="16" t="s">
        <v>12</v>
      </c>
      <c r="F26" s="15" t="s">
        <v>11</v>
      </c>
      <c r="G26" s="16" t="s">
        <v>12</v>
      </c>
      <c r="H26" s="15" t="s">
        <v>11</v>
      </c>
      <c r="I26" s="16" t="s">
        <v>12</v>
      </c>
      <c r="J26" s="15" t="s">
        <v>11</v>
      </c>
      <c r="K26" s="80" t="s">
        <v>12</v>
      </c>
      <c r="L26" s="15" t="s">
        <v>11</v>
      </c>
      <c r="M26" s="16" t="s">
        <v>12</v>
      </c>
      <c r="N26" s="63" t="s">
        <v>11</v>
      </c>
      <c r="O26" s="16" t="s">
        <v>12</v>
      </c>
    </row>
    <row r="27" spans="2:15" ht="15.75" thickTop="1" x14ac:dyDescent="0.25">
      <c r="B27" s="17">
        <v>1</v>
      </c>
      <c r="C27" s="11" t="s">
        <v>1</v>
      </c>
      <c r="D27" s="43">
        <f>6+Warmer_OMT_Noise_Penalty</f>
        <v>10</v>
      </c>
      <c r="E27" s="44">
        <f>7+Warmer_OMT_Noise_Penalty</f>
        <v>11</v>
      </c>
      <c r="F27" s="43">
        <f t="shared" ref="F27:G34" si="4">Tsky_Lookup(D16,Tsky_Data_Table, PWV, PWV_Values,Elev_Angle)</f>
        <v>4.4000000000000004</v>
      </c>
      <c r="G27" s="44">
        <f t="shared" si="4"/>
        <v>4.5</v>
      </c>
      <c r="H27" s="217">
        <f t="shared" ref="H27:I34" si="5">Spill_Cass(Elev_Angle)</f>
        <v>2.7068136478576692</v>
      </c>
      <c r="I27" s="218">
        <f t="shared" si="5"/>
        <v>2.7068136478576692</v>
      </c>
      <c r="J27" s="52">
        <f t="shared" ref="J27:K34" si="6">D27+F27+H27</f>
        <v>17.10681364785767</v>
      </c>
      <c r="K27" s="102">
        <f t="shared" si="6"/>
        <v>18.206813647857668</v>
      </c>
      <c r="L27" s="207">
        <f t="shared" ref="L27:M33" si="7">eAptr_VLBA_unblocked*Ruze(D16,Sigma_ngVLA)</f>
        <v>0.83924783929563862</v>
      </c>
      <c r="M27" s="208">
        <f t="shared" si="7"/>
        <v>0.83908477830695016</v>
      </c>
      <c r="N27" s="96">
        <f>J27/L27</f>
        <v>20.383506333736914</v>
      </c>
      <c r="O27" s="53">
        <f>K27/M27</f>
        <v>21.698419657420285</v>
      </c>
    </row>
    <row r="28" spans="2:15" x14ac:dyDescent="0.25">
      <c r="B28" s="18">
        <v>2</v>
      </c>
      <c r="C28" s="12" t="s">
        <v>2</v>
      </c>
      <c r="D28" s="324">
        <f>7+Warmer_OMT_Noise_Penalty</f>
        <v>11</v>
      </c>
      <c r="E28" s="45">
        <f>8+Warmer_OMT_Noise_Penalty</f>
        <v>12</v>
      </c>
      <c r="F28" s="135">
        <f t="shared" si="4"/>
        <v>4.5</v>
      </c>
      <c r="G28" s="136">
        <f t="shared" si="4"/>
        <v>4.5999999999999996</v>
      </c>
      <c r="H28" s="219">
        <f t="shared" si="5"/>
        <v>2.7068136478576692</v>
      </c>
      <c r="I28" s="220">
        <f t="shared" si="5"/>
        <v>2.7068136478576692</v>
      </c>
      <c r="J28" s="54">
        <f t="shared" si="6"/>
        <v>18.206813647857668</v>
      </c>
      <c r="K28" s="103">
        <f t="shared" si="6"/>
        <v>19.30681364785767</v>
      </c>
      <c r="L28" s="209">
        <f t="shared" si="7"/>
        <v>0.83906628496400981</v>
      </c>
      <c r="M28" s="210">
        <f t="shared" si="7"/>
        <v>0.83835893765417913</v>
      </c>
      <c r="N28" s="97">
        <f t="shared" ref="N28:N34" si="8">J28/L28</f>
        <v>21.698897898917028</v>
      </c>
      <c r="O28" s="55">
        <f t="shared" ref="O28:O34" si="9">K28/M28</f>
        <v>23.029293039900388</v>
      </c>
    </row>
    <row r="29" spans="2:15" x14ac:dyDescent="0.25">
      <c r="B29" s="19">
        <v>3</v>
      </c>
      <c r="C29" s="13" t="s">
        <v>3</v>
      </c>
      <c r="D29" s="46">
        <v>8</v>
      </c>
      <c r="E29" s="47">
        <v>10</v>
      </c>
      <c r="F29" s="132">
        <f t="shared" si="4"/>
        <v>4.5999999999999996</v>
      </c>
      <c r="G29" s="134">
        <f t="shared" si="4"/>
        <v>5</v>
      </c>
      <c r="H29" s="221">
        <f t="shared" si="5"/>
        <v>2.7068136478576692</v>
      </c>
      <c r="I29" s="222">
        <f t="shared" si="5"/>
        <v>2.7068136478576692</v>
      </c>
      <c r="J29" s="56">
        <f t="shared" si="6"/>
        <v>15.30681364785767</v>
      </c>
      <c r="K29" s="104">
        <f t="shared" si="6"/>
        <v>17.706813647857668</v>
      </c>
      <c r="L29" s="211">
        <f t="shared" si="7"/>
        <v>0.83835893765417913</v>
      </c>
      <c r="M29" s="212">
        <f t="shared" si="7"/>
        <v>0.83553550644949603</v>
      </c>
      <c r="N29" s="98">
        <f t="shared" si="8"/>
        <v>18.258066992984919</v>
      </c>
      <c r="O29" s="57">
        <f t="shared" si="9"/>
        <v>21.192173774996785</v>
      </c>
    </row>
    <row r="30" spans="2:15" x14ac:dyDescent="0.25">
      <c r="B30" s="20">
        <v>4</v>
      </c>
      <c r="C30" s="85" t="s">
        <v>4</v>
      </c>
      <c r="D30" s="48">
        <v>9</v>
      </c>
      <c r="E30" s="49">
        <v>10</v>
      </c>
      <c r="F30" s="137">
        <f t="shared" si="4"/>
        <v>5</v>
      </c>
      <c r="G30" s="138">
        <f t="shared" si="4"/>
        <v>6</v>
      </c>
      <c r="H30" s="223">
        <f t="shared" si="5"/>
        <v>2.7068136478576692</v>
      </c>
      <c r="I30" s="224">
        <f t="shared" si="5"/>
        <v>2.7068136478576692</v>
      </c>
      <c r="J30" s="58">
        <f t="shared" si="6"/>
        <v>16.706813647857668</v>
      </c>
      <c r="K30" s="105">
        <f t="shared" si="6"/>
        <v>18.706813647857668</v>
      </c>
      <c r="L30" s="213">
        <f t="shared" si="7"/>
        <v>0.83553550644949603</v>
      </c>
      <c r="M30" s="214">
        <f t="shared" si="7"/>
        <v>0.83085090256025318</v>
      </c>
      <c r="N30" s="99">
        <f t="shared" si="8"/>
        <v>19.995336546320083</v>
      </c>
      <c r="O30" s="59">
        <f t="shared" si="9"/>
        <v>22.515247429127097</v>
      </c>
    </row>
    <row r="31" spans="2:15" x14ac:dyDescent="0.25">
      <c r="B31" s="21">
        <v>5</v>
      </c>
      <c r="C31" s="14" t="s">
        <v>5</v>
      </c>
      <c r="D31" s="50">
        <v>10</v>
      </c>
      <c r="E31" s="51">
        <v>13</v>
      </c>
      <c r="F31" s="139">
        <f t="shared" si="4"/>
        <v>6</v>
      </c>
      <c r="G31" s="140">
        <f t="shared" si="4"/>
        <v>23</v>
      </c>
      <c r="H31" s="225">
        <f t="shared" si="5"/>
        <v>2.7068136478576692</v>
      </c>
      <c r="I31" s="151">
        <f t="shared" si="5"/>
        <v>2.7068136478576692</v>
      </c>
      <c r="J31" s="60">
        <f t="shared" si="6"/>
        <v>18.706813647857668</v>
      </c>
      <c r="K31" s="106">
        <f t="shared" si="6"/>
        <v>38.706813647857672</v>
      </c>
      <c r="L31" s="215">
        <f t="shared" si="7"/>
        <v>0.83085090256025318</v>
      </c>
      <c r="M31" s="216">
        <f t="shared" si="7"/>
        <v>0.82040635171023302</v>
      </c>
      <c r="N31" s="100">
        <f t="shared" si="8"/>
        <v>22.515247429127097</v>
      </c>
      <c r="O31" s="79">
        <f t="shared" si="9"/>
        <v>47.180051162657129</v>
      </c>
    </row>
    <row r="32" spans="2:15" x14ac:dyDescent="0.25">
      <c r="B32" s="21">
        <v>6</v>
      </c>
      <c r="C32" s="14" t="s">
        <v>5</v>
      </c>
      <c r="D32" s="50">
        <v>13</v>
      </c>
      <c r="E32" s="51">
        <v>19</v>
      </c>
      <c r="F32" s="139">
        <f t="shared" si="4"/>
        <v>23</v>
      </c>
      <c r="G32" s="140">
        <f t="shared" si="4"/>
        <v>12.2</v>
      </c>
      <c r="H32" s="225">
        <f t="shared" si="5"/>
        <v>2.7068136478576692</v>
      </c>
      <c r="I32" s="151">
        <f t="shared" si="5"/>
        <v>2.7068136478576692</v>
      </c>
      <c r="J32" s="60">
        <f t="shared" si="6"/>
        <v>38.706813647857672</v>
      </c>
      <c r="K32" s="106">
        <f t="shared" si="6"/>
        <v>33.906813647857668</v>
      </c>
      <c r="L32" s="215">
        <f t="shared" si="7"/>
        <v>0.82040635171023302</v>
      </c>
      <c r="M32" s="216">
        <f t="shared" si="7"/>
        <v>0.79774607709849699</v>
      </c>
      <c r="N32" s="100">
        <f t="shared" si="8"/>
        <v>47.180051162657129</v>
      </c>
      <c r="O32" s="79">
        <f t="shared" si="9"/>
        <v>42.503265915366228</v>
      </c>
    </row>
    <row r="33" spans="2:15" x14ac:dyDescent="0.25">
      <c r="B33" s="21">
        <v>7</v>
      </c>
      <c r="C33" s="14" t="s">
        <v>5</v>
      </c>
      <c r="D33" s="50">
        <v>19</v>
      </c>
      <c r="E33" s="51">
        <v>27</v>
      </c>
      <c r="F33" s="139">
        <f t="shared" si="4"/>
        <v>12.2</v>
      </c>
      <c r="G33" s="140">
        <f t="shared" si="4"/>
        <v>62.5</v>
      </c>
      <c r="H33" s="225">
        <f t="shared" si="5"/>
        <v>2.7068136478576692</v>
      </c>
      <c r="I33" s="151">
        <f t="shared" si="5"/>
        <v>2.7068136478576692</v>
      </c>
      <c r="J33" s="60">
        <f t="shared" si="6"/>
        <v>33.906813647857668</v>
      </c>
      <c r="K33" s="106">
        <f t="shared" si="6"/>
        <v>92.206813647857672</v>
      </c>
      <c r="L33" s="215">
        <f t="shared" si="7"/>
        <v>0.79774607709849699</v>
      </c>
      <c r="M33" s="216">
        <f t="shared" si="7"/>
        <v>0.75003594635840409</v>
      </c>
      <c r="N33" s="100">
        <f t="shared" si="8"/>
        <v>42.503265915366228</v>
      </c>
      <c r="O33" s="79">
        <f t="shared" si="9"/>
        <v>122.93652603657574</v>
      </c>
    </row>
    <row r="34" spans="2:15" ht="15.75" thickBot="1" x14ac:dyDescent="0.3">
      <c r="B34" s="152">
        <v>8</v>
      </c>
      <c r="C34" s="153" t="s">
        <v>5</v>
      </c>
      <c r="D34" s="159">
        <f>10+M23</f>
        <v>55</v>
      </c>
      <c r="E34" s="158">
        <f>20+N23</f>
        <v>70</v>
      </c>
      <c r="F34" s="160">
        <f t="shared" si="4"/>
        <v>74.599999999999994</v>
      </c>
      <c r="G34" s="161">
        <f t="shared" si="4"/>
        <v>122.6</v>
      </c>
      <c r="H34" s="226">
        <f t="shared" si="5"/>
        <v>2.7068136478576692</v>
      </c>
      <c r="I34" s="161">
        <f t="shared" si="5"/>
        <v>2.7068136478576692</v>
      </c>
      <c r="J34" s="162">
        <f t="shared" si="6"/>
        <v>132.30681364785767</v>
      </c>
      <c r="K34" s="163">
        <f t="shared" si="6"/>
        <v>195.30681364785767</v>
      </c>
      <c r="L34" s="164">
        <f>eAptr_3mm*Ruze(D23,Sigma_ngVLA)</f>
        <v>0.63288834705186203</v>
      </c>
      <c r="M34" s="165">
        <f>eAptr_3mm*Ruze(E23,Sigma_ngVLA)</f>
        <v>0.43071480753138441</v>
      </c>
      <c r="N34" s="166">
        <f t="shared" si="8"/>
        <v>209.05237750730112</v>
      </c>
      <c r="O34" s="167">
        <f t="shared" si="9"/>
        <v>453.44810587601279</v>
      </c>
    </row>
  </sheetData>
  <mergeCells count="18">
    <mergeCell ref="M14:N14"/>
    <mergeCell ref="H14:J14"/>
    <mergeCell ref="L25:M25"/>
    <mergeCell ref="N25:O25"/>
    <mergeCell ref="D25:E25"/>
    <mergeCell ref="F25:G25"/>
    <mergeCell ref="J25:K25"/>
    <mergeCell ref="H25:I25"/>
    <mergeCell ref="E14:E15"/>
    <mergeCell ref="F14:F15"/>
    <mergeCell ref="G14:G15"/>
    <mergeCell ref="K14:K15"/>
    <mergeCell ref="L14:L15"/>
    <mergeCell ref="B25:B26"/>
    <mergeCell ref="C25:C26"/>
    <mergeCell ref="B14:B15"/>
    <mergeCell ref="C14:C15"/>
    <mergeCell ref="D14:D15"/>
  </mergeCells>
  <pageMargins left="0.25" right="0.25" top="0.75" bottom="0.75" header="0.3" footer="0.3"/>
  <pageSetup orientation="landscape"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pageSetUpPr fitToPage="1"/>
  </sheetPr>
  <dimension ref="A1:V46"/>
  <sheetViews>
    <sheetView zoomScaleNormal="100" workbookViewId="0">
      <selection activeCell="A2" sqref="A2"/>
    </sheetView>
  </sheetViews>
  <sheetFormatPr defaultColWidth="8.85546875" defaultRowHeight="15" x14ac:dyDescent="0.25"/>
  <cols>
    <col min="1" max="1" width="4.42578125" customWidth="1"/>
    <col min="2" max="2" width="6.7109375" customWidth="1"/>
    <col min="3" max="3" width="7.7109375" customWidth="1"/>
    <col min="4" max="5" width="6.7109375" customWidth="1"/>
    <col min="6" max="7" width="6.7109375" style="2" customWidth="1"/>
    <col min="8" max="8" width="6.7109375" style="3" customWidth="1"/>
    <col min="9" max="11" width="6.7109375" style="2" customWidth="1"/>
    <col min="12" max="28" width="6.7109375" customWidth="1"/>
  </cols>
  <sheetData>
    <row r="1" spans="1:15" ht="18.75" x14ac:dyDescent="0.3">
      <c r="A1" s="70" t="s">
        <v>222</v>
      </c>
      <c r="B1" s="39"/>
      <c r="C1" s="39"/>
      <c r="D1" s="39"/>
      <c r="E1" s="39"/>
      <c r="F1" s="40"/>
      <c r="G1" s="40"/>
      <c r="H1" s="40"/>
      <c r="I1" s="40"/>
      <c r="J1" s="40"/>
      <c r="N1" s="1"/>
      <c r="O1" s="700"/>
    </row>
    <row r="2" spans="1:15" x14ac:dyDescent="0.25">
      <c r="A2" s="5" t="s">
        <v>225</v>
      </c>
    </row>
    <row r="3" spans="1:15" x14ac:dyDescent="0.25">
      <c r="A3" s="882" t="s">
        <v>270</v>
      </c>
    </row>
    <row r="4" spans="1:15" x14ac:dyDescent="0.25">
      <c r="A4" s="61" t="s">
        <v>223</v>
      </c>
    </row>
    <row r="5" spans="1:15" x14ac:dyDescent="0.25">
      <c r="A5" s="61" t="s">
        <v>179</v>
      </c>
    </row>
    <row r="6" spans="1:15" x14ac:dyDescent="0.25">
      <c r="A6" s="61" t="s">
        <v>226</v>
      </c>
      <c r="F6"/>
      <c r="H6" s="2"/>
      <c r="I6" s="3"/>
      <c r="L6" s="2"/>
    </row>
    <row r="7" spans="1:15" x14ac:dyDescent="0.25">
      <c r="A7" s="882" t="s">
        <v>268</v>
      </c>
    </row>
    <row r="8" spans="1:15" x14ac:dyDescent="0.25">
      <c r="A8" s="61" t="s">
        <v>224</v>
      </c>
    </row>
    <row r="9" spans="1:15" x14ac:dyDescent="0.25">
      <c r="A9" s="61" t="s">
        <v>260</v>
      </c>
      <c r="F9"/>
      <c r="H9" s="2"/>
      <c r="I9" s="3"/>
      <c r="L9" s="2"/>
    </row>
    <row r="10" spans="1:15" x14ac:dyDescent="0.25">
      <c r="A10" s="182" t="s">
        <v>269</v>
      </c>
    </row>
    <row r="11" spans="1:15" x14ac:dyDescent="0.25">
      <c r="A11" s="882" t="s">
        <v>267</v>
      </c>
      <c r="F11"/>
      <c r="H11" s="2"/>
      <c r="I11" s="3"/>
      <c r="L11" s="2"/>
    </row>
    <row r="12" spans="1:15" x14ac:dyDescent="0.25">
      <c r="A12" s="5" t="s">
        <v>66</v>
      </c>
      <c r="E12" s="2"/>
      <c r="G12" s="3"/>
      <c r="H12" s="2"/>
      <c r="K12"/>
    </row>
    <row r="13" spans="1:15" x14ac:dyDescent="0.25">
      <c r="A13" s="61" t="s">
        <v>174</v>
      </c>
    </row>
    <row r="14" spans="1:15" x14ac:dyDescent="0.25">
      <c r="A14" s="61" t="s">
        <v>180</v>
      </c>
      <c r="F14"/>
      <c r="H14" s="2"/>
      <c r="I14" s="3"/>
      <c r="L14" s="2"/>
    </row>
    <row r="15" spans="1:15" x14ac:dyDescent="0.25">
      <c r="A15" s="61" t="s">
        <v>114</v>
      </c>
      <c r="F15"/>
      <c r="H15" s="2"/>
      <c r="I15" s="3"/>
      <c r="L15" s="2"/>
    </row>
    <row r="16" spans="1:15" x14ac:dyDescent="0.25">
      <c r="A16" s="61" t="s">
        <v>230</v>
      </c>
      <c r="F16"/>
      <c r="H16" s="2"/>
      <c r="I16" s="3"/>
      <c r="L16" s="2"/>
    </row>
    <row r="17" spans="1:15" x14ac:dyDescent="0.25">
      <c r="A17" s="61" t="s">
        <v>245</v>
      </c>
      <c r="F17"/>
      <c r="H17" s="2"/>
      <c r="I17" s="3"/>
      <c r="L17" s="2"/>
    </row>
    <row r="18" spans="1:15" ht="11.25" customHeight="1" thickBot="1" x14ac:dyDescent="0.3">
      <c r="B18" s="5"/>
    </row>
    <row r="19" spans="1:15" ht="18.75" customHeight="1" x14ac:dyDescent="0.25">
      <c r="B19" s="936" t="s">
        <v>16</v>
      </c>
      <c r="C19" s="938" t="s">
        <v>17</v>
      </c>
      <c r="D19" s="940" t="s">
        <v>13</v>
      </c>
      <c r="E19" s="942" t="s">
        <v>22</v>
      </c>
      <c r="F19" s="944" t="s">
        <v>14</v>
      </c>
      <c r="G19" s="946" t="s">
        <v>0</v>
      </c>
      <c r="H19" s="960" t="s">
        <v>15</v>
      </c>
      <c r="I19" s="963" t="s">
        <v>69</v>
      </c>
      <c r="J19" s="951"/>
      <c r="K19" s="951"/>
      <c r="L19" s="964"/>
      <c r="M19" s="962" t="s">
        <v>7</v>
      </c>
      <c r="N19" s="944" t="s">
        <v>49</v>
      </c>
    </row>
    <row r="20" spans="1:15" ht="16.5" thickBot="1" x14ac:dyDescent="0.3">
      <c r="B20" s="937"/>
      <c r="C20" s="939"/>
      <c r="D20" s="941"/>
      <c r="E20" s="943"/>
      <c r="F20" s="945"/>
      <c r="G20" s="947"/>
      <c r="H20" s="961"/>
      <c r="I20" s="696" t="s">
        <v>70</v>
      </c>
      <c r="J20" s="699" t="s">
        <v>173</v>
      </c>
      <c r="K20" s="697" t="s">
        <v>71</v>
      </c>
      <c r="L20" s="698" t="s">
        <v>178</v>
      </c>
      <c r="M20" s="937"/>
      <c r="N20" s="945"/>
    </row>
    <row r="21" spans="1:15" ht="15.75" thickTop="1" x14ac:dyDescent="0.25">
      <c r="B21" s="702">
        <v>1</v>
      </c>
      <c r="C21" s="741" t="s">
        <v>1</v>
      </c>
      <c r="D21" s="722">
        <v>1.2</v>
      </c>
      <c r="E21" s="754">
        <f t="shared" ref="E21:E26" si="0">SQRT(D21*F21)</f>
        <v>2.0493901531919199</v>
      </c>
      <c r="F21" s="755">
        <v>3.5</v>
      </c>
      <c r="G21" s="756">
        <f t="shared" ref="G21:G26" si="1">F21/D21</f>
        <v>2.916666666666667</v>
      </c>
      <c r="H21" s="741">
        <f t="shared" ref="H21:H26" si="2">F21-D21</f>
        <v>2.2999999999999998</v>
      </c>
      <c r="I21" s="132">
        <v>80</v>
      </c>
      <c r="J21" s="707">
        <v>58</v>
      </c>
      <c r="K21" s="707">
        <f>'WB Feed'!K20*('WB Feed'!D20/Reference!D21)</f>
        <v>13</v>
      </c>
      <c r="L21" s="708">
        <f>'WB Feed'!L20*('WB Feed'!D20/Reference!D21)</f>
        <v>14.173</v>
      </c>
      <c r="M21" s="702" t="s">
        <v>8</v>
      </c>
      <c r="N21" s="826" t="s">
        <v>6</v>
      </c>
    </row>
    <row r="22" spans="1:15" x14ac:dyDescent="0.25">
      <c r="B22" s="21">
        <v>2</v>
      </c>
      <c r="C22" s="706" t="s">
        <v>2</v>
      </c>
      <c r="D22" s="742">
        <v>3.5</v>
      </c>
      <c r="E22" s="743">
        <f t="shared" si="0"/>
        <v>6.5612498809297</v>
      </c>
      <c r="F22" s="744">
        <v>12.3</v>
      </c>
      <c r="G22" s="745">
        <f t="shared" si="1"/>
        <v>3.5142857142857147</v>
      </c>
      <c r="H22" s="706">
        <f t="shared" si="2"/>
        <v>8.8000000000000007</v>
      </c>
      <c r="I22" s="50">
        <v>20</v>
      </c>
      <c r="J22" s="753">
        <v>58</v>
      </c>
      <c r="K22" s="181">
        <f>'WB Feed'!K21*('WB Feed'!D21/Reference!D22)</f>
        <v>4.4571428571428564</v>
      </c>
      <c r="L22" s="216">
        <f>'WB Feed'!L21*('WB Feed'!D21/Reference!D22)</f>
        <v>4.8593142857142846</v>
      </c>
      <c r="M22" s="21" t="s">
        <v>8</v>
      </c>
      <c r="N22" s="827" t="s">
        <v>6</v>
      </c>
    </row>
    <row r="23" spans="1:15" x14ac:dyDescent="0.25">
      <c r="B23" s="21">
        <v>3</v>
      </c>
      <c r="C23" s="706" t="s">
        <v>2</v>
      </c>
      <c r="D23" s="742">
        <v>12.3</v>
      </c>
      <c r="E23" s="743">
        <f t="shared" si="0"/>
        <v>15.879231719450409</v>
      </c>
      <c r="F23" s="744">
        <v>20.5</v>
      </c>
      <c r="G23" s="745">
        <f t="shared" si="1"/>
        <v>1.6666666666666665</v>
      </c>
      <c r="H23" s="706">
        <f t="shared" si="2"/>
        <v>8.1999999999999993</v>
      </c>
      <c r="I23" s="50">
        <f>IF(Feed_type="Narrow",300,20)</f>
        <v>20</v>
      </c>
      <c r="J23" s="746">
        <f>Beam_HA_wide</f>
        <v>55</v>
      </c>
      <c r="K23" s="710">
        <f>(DVA1_feed_freq/$D23)*DVA1_feed_length</f>
        <v>1.1376910569105689</v>
      </c>
      <c r="L23" s="711">
        <f>(DVA1_feed_freq/$D23)*DVA1_feed_OD</f>
        <v>2.086634146341463</v>
      </c>
      <c r="M23" s="21" t="s">
        <v>9</v>
      </c>
      <c r="N23" s="827" t="s">
        <v>6</v>
      </c>
    </row>
    <row r="24" spans="1:15" x14ac:dyDescent="0.25">
      <c r="B24" s="21">
        <v>4</v>
      </c>
      <c r="C24" s="706" t="s">
        <v>2</v>
      </c>
      <c r="D24" s="742">
        <v>20.5</v>
      </c>
      <c r="E24" s="743">
        <f t="shared" si="0"/>
        <v>26.40075756488817</v>
      </c>
      <c r="F24" s="744">
        <v>34</v>
      </c>
      <c r="G24" s="745">
        <f t="shared" si="1"/>
        <v>1.6585365853658536</v>
      </c>
      <c r="H24" s="706">
        <f t="shared" si="2"/>
        <v>13.5</v>
      </c>
      <c r="I24" s="50">
        <f>IF(Feed_type="Narrow",300,20)</f>
        <v>20</v>
      </c>
      <c r="J24" s="746">
        <f>Beam_HA_wide</f>
        <v>55</v>
      </c>
      <c r="K24" s="747">
        <f>(DVA1_feed_freq/$D24)*DVA1_feed_length</f>
        <v>0.68261463414634149</v>
      </c>
      <c r="L24" s="748">
        <f>(DVA1_feed_freq/$D24)*DVA1_feed_OD</f>
        <v>1.2519804878048781</v>
      </c>
      <c r="M24" s="21" t="s">
        <v>9</v>
      </c>
      <c r="N24" s="827" t="s">
        <v>6</v>
      </c>
    </row>
    <row r="25" spans="1:15" x14ac:dyDescent="0.25">
      <c r="B25" s="21">
        <v>5</v>
      </c>
      <c r="C25" s="706" t="s">
        <v>2</v>
      </c>
      <c r="D25" s="742">
        <v>30.5</v>
      </c>
      <c r="E25" s="743">
        <f t="shared" si="0"/>
        <v>39.246018906380812</v>
      </c>
      <c r="F25" s="744">
        <v>50.5</v>
      </c>
      <c r="G25" s="745">
        <f t="shared" si="1"/>
        <v>1.6557377049180328</v>
      </c>
      <c r="H25" s="706">
        <f t="shared" si="2"/>
        <v>20</v>
      </c>
      <c r="I25" s="50">
        <f>IF(Feed_type="Narrow",20,20)</f>
        <v>20</v>
      </c>
      <c r="J25" s="746">
        <f>Beam_HA_wide</f>
        <v>55</v>
      </c>
      <c r="K25" s="747">
        <f>(DVA1_feed_freq/$D25)*DVA1_feed_length</f>
        <v>0.45880655737704923</v>
      </c>
      <c r="L25" s="748">
        <f>(DVA1_feed_freq/$D25)*DVA1_feed_OD</f>
        <v>0.84149508196721312</v>
      </c>
      <c r="M25" s="21" t="s">
        <v>9</v>
      </c>
      <c r="N25" s="827" t="s">
        <v>6</v>
      </c>
    </row>
    <row r="26" spans="1:15" ht="15.75" thickBot="1" x14ac:dyDescent="0.3">
      <c r="B26" s="152">
        <v>6</v>
      </c>
      <c r="C26" s="701" t="s">
        <v>2</v>
      </c>
      <c r="D26" s="757">
        <v>70</v>
      </c>
      <c r="E26" s="173">
        <f t="shared" si="0"/>
        <v>90.111042608550477</v>
      </c>
      <c r="F26" s="758">
        <v>116</v>
      </c>
      <c r="G26" s="759">
        <f t="shared" si="1"/>
        <v>1.6571428571428573</v>
      </c>
      <c r="H26" s="701">
        <f t="shared" si="2"/>
        <v>46</v>
      </c>
      <c r="I26" s="159">
        <f>IF(Feed_type="Narrow",20,20)</f>
        <v>20</v>
      </c>
      <c r="J26" s="703">
        <f>Beam_HA_wide</f>
        <v>55</v>
      </c>
      <c r="K26" s="704">
        <f>(DVA1_feed_freq/$D26)*DVA1_feed_length</f>
        <v>0.19990857142857144</v>
      </c>
      <c r="L26" s="705">
        <f>(DVA1_feed_freq/$D26)*DVA1_feed_OD</f>
        <v>0.36665142857142857</v>
      </c>
      <c r="M26" s="152" t="s">
        <v>9</v>
      </c>
      <c r="N26" s="828" t="s">
        <v>6</v>
      </c>
    </row>
    <row r="27" spans="1:15" ht="10.5" customHeight="1" thickBot="1" x14ac:dyDescent="0.3">
      <c r="B27" s="2"/>
      <c r="C27" s="2"/>
    </row>
    <row r="28" spans="1:15" ht="18.75" x14ac:dyDescent="0.25">
      <c r="B28" s="936" t="s">
        <v>16</v>
      </c>
      <c r="C28" s="938" t="s">
        <v>17</v>
      </c>
      <c r="D28" s="953" t="s">
        <v>46</v>
      </c>
      <c r="E28" s="934"/>
      <c r="F28" s="935"/>
      <c r="G28" s="933" t="s">
        <v>33</v>
      </c>
      <c r="H28" s="934"/>
      <c r="I28" s="935"/>
      <c r="J28" s="953" t="s">
        <v>10</v>
      </c>
      <c r="K28" s="934"/>
      <c r="L28" s="935"/>
      <c r="M28" s="953" t="s">
        <v>18</v>
      </c>
      <c r="N28" s="934"/>
      <c r="O28" s="935"/>
    </row>
    <row r="29" spans="1:15" ht="19.5" thickBot="1" x14ac:dyDescent="0.3">
      <c r="B29" s="937"/>
      <c r="C29" s="939"/>
      <c r="D29" s="15" t="s">
        <v>11</v>
      </c>
      <c r="E29" s="63" t="s">
        <v>21</v>
      </c>
      <c r="F29" s="16" t="s">
        <v>12</v>
      </c>
      <c r="G29" s="63" t="s">
        <v>11</v>
      </c>
      <c r="H29" s="63" t="s">
        <v>21</v>
      </c>
      <c r="I29" s="16" t="s">
        <v>12</v>
      </c>
      <c r="J29" s="15" t="s">
        <v>11</v>
      </c>
      <c r="K29" s="63" t="s">
        <v>21</v>
      </c>
      <c r="L29" s="16" t="s">
        <v>12</v>
      </c>
      <c r="M29" s="15" t="s">
        <v>11</v>
      </c>
      <c r="N29" s="63" t="s">
        <v>21</v>
      </c>
      <c r="O29" s="16" t="s">
        <v>12</v>
      </c>
    </row>
    <row r="30" spans="1:15" ht="15.75" thickTop="1" x14ac:dyDescent="0.25">
      <c r="B30" s="702">
        <v>1</v>
      </c>
      <c r="C30" s="741" t="s">
        <v>1</v>
      </c>
      <c r="D30" s="771">
        <f>Ruze(D21,Sigma_ngVLA)*0.8</f>
        <v>0.7999481848570289</v>
      </c>
      <c r="E30" s="772">
        <f>Ruze(E21,Sigma_ngVLA)*0.795</f>
        <v>0.79484982636824952</v>
      </c>
      <c r="F30" s="773">
        <f>Ruze(F21,Sigma_ngVLA)*0.74</f>
        <v>0.73959236970656961</v>
      </c>
      <c r="G30" s="884">
        <v>12.8</v>
      </c>
      <c r="H30" s="726">
        <v>10.1</v>
      </c>
      <c r="I30" s="885">
        <v>4</v>
      </c>
      <c r="J30" s="132">
        <v>2.6</v>
      </c>
      <c r="K30" s="725">
        <v>2.8</v>
      </c>
      <c r="L30" s="134">
        <v>5</v>
      </c>
      <c r="M30" s="132">
        <v>9.9</v>
      </c>
      <c r="N30" s="725">
        <v>10.3</v>
      </c>
      <c r="O30" s="134">
        <v>13.8</v>
      </c>
    </row>
    <row r="31" spans="1:15" x14ac:dyDescent="0.25">
      <c r="B31" s="21">
        <v>2</v>
      </c>
      <c r="C31" s="706" t="s">
        <v>2</v>
      </c>
      <c r="D31" s="768">
        <f>Ruze(D22,Sigma_ngVLA)*0.8</f>
        <v>0.79955931860169693</v>
      </c>
      <c r="E31" s="769">
        <f>Ruze(E22,Sigma_ngVLA)*0.78</f>
        <v>0.77849108202384876</v>
      </c>
      <c r="F31" s="770">
        <f>Ruze(F22,Sigma_ngVLA)*0.77</f>
        <v>0.76477793366529523</v>
      </c>
      <c r="G31" s="781">
        <v>12.8</v>
      </c>
      <c r="H31" s="782">
        <v>7</v>
      </c>
      <c r="I31" s="783">
        <v>3.9</v>
      </c>
      <c r="J31" s="50">
        <v>6.7</v>
      </c>
      <c r="K31" s="170">
        <v>7.2</v>
      </c>
      <c r="L31" s="51">
        <v>5</v>
      </c>
      <c r="M31" s="50">
        <v>13.4</v>
      </c>
      <c r="N31" s="170">
        <v>15.4</v>
      </c>
      <c r="O31" s="51">
        <v>14.4</v>
      </c>
    </row>
    <row r="32" spans="1:15" x14ac:dyDescent="0.25">
      <c r="B32" s="21">
        <v>3</v>
      </c>
      <c r="C32" s="706" t="s">
        <v>2</v>
      </c>
      <c r="D32" s="709">
        <f>Ruze(D23,Sigma_ngVLA)*(eAptr_ngVLArev6_fL)</f>
        <v>0.84324216322316314</v>
      </c>
      <c r="E32" s="710">
        <f>Ruze(E23,Sigma_ngVLA)*(eAptr_ngVLArev6_fM)</f>
        <v>0.87403059962146612</v>
      </c>
      <c r="F32" s="711">
        <f>Ruze(F23,Sigma_ngVLA)*(eAptr_ngVLAver6_fH)</f>
        <v>0.86254049918025744</v>
      </c>
      <c r="G32" s="781">
        <f t="shared" ref="G32:I35" si="3">Spill_Greg(Elev_Angle)</f>
        <v>4.0955000000000004</v>
      </c>
      <c r="H32" s="782">
        <f t="shared" si="3"/>
        <v>4.0955000000000004</v>
      </c>
      <c r="I32" s="783">
        <f t="shared" si="3"/>
        <v>4.0955000000000004</v>
      </c>
      <c r="J32" s="50">
        <v>5</v>
      </c>
      <c r="K32" s="170">
        <v>8</v>
      </c>
      <c r="L32" s="51">
        <v>8.6999999999999993</v>
      </c>
      <c r="M32" s="50">
        <v>13.9</v>
      </c>
      <c r="N32" s="170">
        <v>16.899999999999999</v>
      </c>
      <c r="O32" s="51">
        <v>18.600000000000001</v>
      </c>
    </row>
    <row r="33" spans="1:22" s="2" customFormat="1" x14ac:dyDescent="0.25">
      <c r="A33"/>
      <c r="B33" s="21">
        <v>4</v>
      </c>
      <c r="C33" s="706" t="s">
        <v>2</v>
      </c>
      <c r="D33" s="709">
        <f>Ruze(D24,Sigma_ngVLA)*(eAptr_ngVLArev6_fL)</f>
        <v>0.83310225688741579</v>
      </c>
      <c r="E33" s="710">
        <f>Ruze(E24,Sigma_ngVLA)*(eAptr_ngVLArev6_fM)</f>
        <v>0.85671566724811044</v>
      </c>
      <c r="F33" s="711">
        <f>Ruze(F24,Sigma_ngVLA)*(eAptr_ngVLAver6_fH)</f>
        <v>0.83446279382619504</v>
      </c>
      <c r="G33" s="781">
        <f t="shared" si="3"/>
        <v>4.0955000000000004</v>
      </c>
      <c r="H33" s="782">
        <f t="shared" si="3"/>
        <v>4.0955000000000004</v>
      </c>
      <c r="I33" s="783">
        <f t="shared" si="3"/>
        <v>4.0955000000000004</v>
      </c>
      <c r="J33" s="50">
        <v>5.7</v>
      </c>
      <c r="K33" s="170">
        <v>6</v>
      </c>
      <c r="L33" s="51">
        <v>7.8</v>
      </c>
      <c r="M33" s="50">
        <v>15.4</v>
      </c>
      <c r="N33" s="170">
        <v>16.2</v>
      </c>
      <c r="O33" s="51">
        <v>19.5</v>
      </c>
    </row>
    <row r="34" spans="1:22" s="2" customFormat="1" x14ac:dyDescent="0.25">
      <c r="A34"/>
      <c r="B34" s="21">
        <v>5</v>
      </c>
      <c r="C34" s="706" t="s">
        <v>2</v>
      </c>
      <c r="D34" s="709">
        <f>Ruze(D25,Sigma_ngVLA)*(eAptr_ngVLArev6_fL)</f>
        <v>0.81420864477073907</v>
      </c>
      <c r="E34" s="710">
        <f>Ruze(E25,Sigma_ngVLA)*(eAptr_ngVLArev6_fM)</f>
        <v>0.82482958669649853</v>
      </c>
      <c r="F34" s="711">
        <f>Ruze(F25,Sigma_ngVLA)*(eAptr_ngVLAver6_fH)</f>
        <v>0.78373814065231262</v>
      </c>
      <c r="G34" s="781">
        <f t="shared" si="3"/>
        <v>4.0955000000000004</v>
      </c>
      <c r="H34" s="782">
        <f t="shared" si="3"/>
        <v>4.0955000000000004</v>
      </c>
      <c r="I34" s="783">
        <f t="shared" si="3"/>
        <v>4.0955000000000004</v>
      </c>
      <c r="J34" s="50">
        <v>7.8</v>
      </c>
      <c r="K34" s="170">
        <v>8.4</v>
      </c>
      <c r="L34" s="51">
        <v>14.1</v>
      </c>
      <c r="M34" s="50">
        <v>19.100000000000001</v>
      </c>
      <c r="N34" s="170">
        <v>20.399999999999999</v>
      </c>
      <c r="O34" s="51">
        <v>26.5</v>
      </c>
    </row>
    <row r="35" spans="1:22" s="2" customFormat="1" ht="15.75" thickBot="1" x14ac:dyDescent="0.3">
      <c r="A35"/>
      <c r="B35" s="152">
        <v>6</v>
      </c>
      <c r="C35" s="701" t="s">
        <v>2</v>
      </c>
      <c r="D35" s="164">
        <f>Ruze(D26,Sigma_ngVLA)*(eAptr_ngVLArev6_fL)</f>
        <v>0.68106501898057359</v>
      </c>
      <c r="E35" s="169">
        <f>Ruze(E26,Sigma_ngVLA)*(eAptr_ngVLArev6_fM)</f>
        <v>0.61352464963455922</v>
      </c>
      <c r="F35" s="165">
        <f>Ruze(F26,Sigma_ngVLA)*(eAptr_ngVLAver6_fH)</f>
        <v>0.47987979272072678</v>
      </c>
      <c r="G35" s="784">
        <f t="shared" si="3"/>
        <v>4.0955000000000004</v>
      </c>
      <c r="H35" s="761">
        <f t="shared" si="3"/>
        <v>4.0955000000000004</v>
      </c>
      <c r="I35" s="785">
        <f t="shared" si="3"/>
        <v>4.0955000000000004</v>
      </c>
      <c r="J35" s="159">
        <v>25</v>
      </c>
      <c r="K35" s="171">
        <v>26</v>
      </c>
      <c r="L35" s="158">
        <v>42</v>
      </c>
      <c r="M35" s="159">
        <v>50.6</v>
      </c>
      <c r="N35" s="171">
        <v>49</v>
      </c>
      <c r="O35" s="158">
        <v>72.599999999999994</v>
      </c>
    </row>
    <row r="36" spans="1:22" ht="10.5" customHeight="1" thickBot="1" x14ac:dyDescent="0.3">
      <c r="B36" s="2"/>
      <c r="C36" s="2"/>
    </row>
    <row r="37" spans="1:22" ht="18.75" x14ac:dyDescent="0.25">
      <c r="B37" s="936" t="s">
        <v>16</v>
      </c>
      <c r="C37" s="938" t="s">
        <v>17</v>
      </c>
      <c r="D37" s="953" t="s">
        <v>59</v>
      </c>
      <c r="E37" s="934"/>
      <c r="F37" s="935"/>
      <c r="G37" s="958" t="s">
        <v>19</v>
      </c>
      <c r="H37" s="955"/>
      <c r="I37" s="956"/>
      <c r="J37" s="954" t="s">
        <v>47</v>
      </c>
      <c r="K37" s="955"/>
      <c r="L37" s="959"/>
      <c r="M37" s="958" t="s">
        <v>196</v>
      </c>
      <c r="N37" s="955"/>
      <c r="O37" s="956"/>
    </row>
    <row r="38" spans="1:22" ht="19.5" thickBot="1" x14ac:dyDescent="0.3">
      <c r="B38" s="937"/>
      <c r="C38" s="939"/>
      <c r="D38" s="15" t="s">
        <v>11</v>
      </c>
      <c r="E38" s="63" t="s">
        <v>21</v>
      </c>
      <c r="F38" s="16" t="s">
        <v>12</v>
      </c>
      <c r="G38" s="15" t="s">
        <v>11</v>
      </c>
      <c r="H38" s="63" t="s">
        <v>21</v>
      </c>
      <c r="I38" s="16" t="s">
        <v>12</v>
      </c>
      <c r="J38" s="63" t="s">
        <v>11</v>
      </c>
      <c r="K38" s="63" t="s">
        <v>21</v>
      </c>
      <c r="L38" s="80" t="s">
        <v>12</v>
      </c>
      <c r="M38" s="15" t="s">
        <v>11</v>
      </c>
      <c r="N38" s="126" t="s">
        <v>21</v>
      </c>
      <c r="O38" s="16" t="s">
        <v>12</v>
      </c>
    </row>
    <row r="39" spans="1:22" ht="15.75" thickTop="1" x14ac:dyDescent="0.25">
      <c r="B39" s="702">
        <v>1</v>
      </c>
      <c r="C39" s="741" t="s">
        <v>1</v>
      </c>
      <c r="D39" s="132">
        <f t="shared" ref="D39:F43" si="4">Tsky_Lookup(D21,Tsky_Data_Table, PWV, PWV_Values, Elev_Angle)</f>
        <v>4.4000000000000004</v>
      </c>
      <c r="E39" s="133">
        <f t="shared" si="4"/>
        <v>4.5</v>
      </c>
      <c r="F39" s="134">
        <f t="shared" si="4"/>
        <v>4.5999999999999996</v>
      </c>
      <c r="G39" s="886">
        <f t="shared" ref="G39:I44" si="5">M30+D39+G30+T_IRD</f>
        <v>28.1</v>
      </c>
      <c r="H39" s="887">
        <f t="shared" si="5"/>
        <v>25.9</v>
      </c>
      <c r="I39" s="888">
        <f t="shared" si="5"/>
        <v>23.4</v>
      </c>
      <c r="J39" s="129">
        <f t="shared" ref="J39:L44" si="6">G39/D30</f>
        <v>35.127275155980492</v>
      </c>
      <c r="K39" s="889">
        <f t="shared" si="6"/>
        <v>32.584771538970777</v>
      </c>
      <c r="L39" s="104">
        <f t="shared" si="6"/>
        <v>31.639050047641593</v>
      </c>
      <c r="M39" s="839">
        <f>2*k*J39/Ao_array</f>
        <v>1.5480587269073141</v>
      </c>
      <c r="N39" s="840">
        <f t="shared" ref="M39:O44" si="7">2*k*K39/Ao_array</f>
        <v>1.4360106134391335</v>
      </c>
      <c r="O39" s="841">
        <f t="shared" si="7"/>
        <v>1.3943326751027554</v>
      </c>
    </row>
    <row r="40" spans="1:22" x14ac:dyDescent="0.25">
      <c r="B40" s="21">
        <v>2</v>
      </c>
      <c r="C40" s="706" t="s">
        <v>2</v>
      </c>
      <c r="D40" s="139">
        <f t="shared" si="4"/>
        <v>4.5999999999999996</v>
      </c>
      <c r="E40" s="749">
        <f t="shared" si="4"/>
        <v>4.7</v>
      </c>
      <c r="F40" s="140">
        <f t="shared" si="4"/>
        <v>5.3</v>
      </c>
      <c r="G40" s="890">
        <f t="shared" si="5"/>
        <v>31.8</v>
      </c>
      <c r="H40" s="891">
        <f t="shared" si="5"/>
        <v>28.1</v>
      </c>
      <c r="I40" s="892">
        <f t="shared" si="5"/>
        <v>24.599999999999998</v>
      </c>
      <c r="J40" s="893">
        <f t="shared" si="6"/>
        <v>39.771908425272542</v>
      </c>
      <c r="K40" s="750">
        <f t="shared" si="6"/>
        <v>36.095468077743718</v>
      </c>
      <c r="L40" s="106">
        <f t="shared" si="6"/>
        <v>32.166200039404089</v>
      </c>
      <c r="M40" s="842">
        <f t="shared" si="7"/>
        <v>1.7527476768439123</v>
      </c>
      <c r="N40" s="843">
        <f t="shared" si="7"/>
        <v>1.5907269809979043</v>
      </c>
      <c r="O40" s="844">
        <f t="shared" si="7"/>
        <v>1.4175641708994942</v>
      </c>
    </row>
    <row r="41" spans="1:22" x14ac:dyDescent="0.25">
      <c r="B41" s="21">
        <v>3</v>
      </c>
      <c r="C41" s="706" t="s">
        <v>2</v>
      </c>
      <c r="D41" s="139">
        <f t="shared" si="4"/>
        <v>5.3</v>
      </c>
      <c r="E41" s="749">
        <f t="shared" si="4"/>
        <v>6.3</v>
      </c>
      <c r="F41" s="140">
        <f t="shared" si="4"/>
        <v>13.6</v>
      </c>
      <c r="G41" s="890">
        <f t="shared" si="5"/>
        <v>24.295500000000001</v>
      </c>
      <c r="H41" s="891">
        <f t="shared" si="5"/>
        <v>28.295500000000001</v>
      </c>
      <c r="I41" s="892">
        <f t="shared" si="5"/>
        <v>37.295500000000004</v>
      </c>
      <c r="J41" s="893">
        <f t="shared" si="6"/>
        <v>28.812008056065647</v>
      </c>
      <c r="K41" s="750">
        <f t="shared" si="6"/>
        <v>32.373580527105688</v>
      </c>
      <c r="L41" s="106">
        <f t="shared" si="6"/>
        <v>43.23912910227979</v>
      </c>
      <c r="M41" s="842">
        <f t="shared" si="7"/>
        <v>1.2697449578101581</v>
      </c>
      <c r="N41" s="843">
        <f t="shared" si="7"/>
        <v>1.4267034272850583</v>
      </c>
      <c r="O41" s="844">
        <f t="shared" si="7"/>
        <v>1.905548063532623</v>
      </c>
    </row>
    <row r="42" spans="1:22" s="2" customFormat="1" x14ac:dyDescent="0.25">
      <c r="A42"/>
      <c r="B42" s="21">
        <v>4</v>
      </c>
      <c r="C42" s="706" t="s">
        <v>2</v>
      </c>
      <c r="D42" s="139">
        <f t="shared" si="4"/>
        <v>13.6</v>
      </c>
      <c r="E42" s="749">
        <f t="shared" si="4"/>
        <v>12.1</v>
      </c>
      <c r="F42" s="140">
        <f t="shared" si="4"/>
        <v>12.4</v>
      </c>
      <c r="G42" s="890">
        <f t="shared" si="5"/>
        <v>34.095500000000001</v>
      </c>
      <c r="H42" s="891">
        <f t="shared" si="5"/>
        <v>33.395499999999998</v>
      </c>
      <c r="I42" s="892">
        <f t="shared" si="5"/>
        <v>36.9955</v>
      </c>
      <c r="J42" s="893">
        <f t="shared" si="6"/>
        <v>40.925948427250049</v>
      </c>
      <c r="K42" s="750">
        <f t="shared" si="6"/>
        <v>38.980844259882602</v>
      </c>
      <c r="L42" s="106">
        <f t="shared" si="6"/>
        <v>44.334511105483223</v>
      </c>
      <c r="M42" s="842">
        <f t="shared" si="7"/>
        <v>1.8036062102293935</v>
      </c>
      <c r="N42" s="843">
        <f t="shared" si="7"/>
        <v>1.7178854855883219</v>
      </c>
      <c r="O42" s="844">
        <f t="shared" si="7"/>
        <v>1.9538215393950853</v>
      </c>
      <c r="V42"/>
    </row>
    <row r="43" spans="1:22" s="2" customFormat="1" x14ac:dyDescent="0.25">
      <c r="A43"/>
      <c r="B43" s="21">
        <v>5</v>
      </c>
      <c r="C43" s="706" t="s">
        <v>2</v>
      </c>
      <c r="D43" s="139">
        <f t="shared" si="4"/>
        <v>11.1</v>
      </c>
      <c r="E43" s="749">
        <f t="shared" si="4"/>
        <v>16.899999999999999</v>
      </c>
      <c r="F43" s="140">
        <f t="shared" si="4"/>
        <v>70.3</v>
      </c>
      <c r="G43" s="60">
        <f t="shared" si="5"/>
        <v>35.295500000000004</v>
      </c>
      <c r="H43" s="750">
        <f t="shared" si="5"/>
        <v>42.395499999999998</v>
      </c>
      <c r="I43" s="79">
        <f t="shared" si="5"/>
        <v>101.8955</v>
      </c>
      <c r="J43" s="893">
        <f t="shared" si="6"/>
        <v>43.349453763093294</v>
      </c>
      <c r="K43" s="750">
        <f t="shared" si="6"/>
        <v>51.399101928189808</v>
      </c>
      <c r="L43" s="106">
        <f t="shared" si="6"/>
        <v>130.01217462147679</v>
      </c>
      <c r="M43" s="842">
        <f t="shared" si="7"/>
        <v>1.9104100704263274</v>
      </c>
      <c r="N43" s="843">
        <f t="shared" si="7"/>
        <v>2.2651579987861945</v>
      </c>
      <c r="O43" s="844">
        <f t="shared" si="7"/>
        <v>5.7296354651268393</v>
      </c>
      <c r="V43"/>
    </row>
    <row r="44" spans="1:22" s="2" customFormat="1" ht="15.75" thickBot="1" x14ac:dyDescent="0.3">
      <c r="A44"/>
      <c r="B44" s="152">
        <v>6</v>
      </c>
      <c r="C44" s="701" t="s">
        <v>2</v>
      </c>
      <c r="D44" s="836">
        <f>Tsky_Lookup(D26,Tsky_Data_Table, "1mm", PWV_Values, Elev_Angle)</f>
        <v>68.3</v>
      </c>
      <c r="E44" s="837">
        <f>Tsky_Lookup(E26,Tsky_Data_Table, "1mm", PWV_Values, Elev_Angle)</f>
        <v>15.4</v>
      </c>
      <c r="F44" s="838">
        <f>Tsky_Lookup(F26,Tsky_Data_Table, "1mm", PWV_Values, Elev_Angle)</f>
        <v>112.3</v>
      </c>
      <c r="G44" s="804">
        <f t="shared" si="5"/>
        <v>123.99550000000001</v>
      </c>
      <c r="H44" s="805">
        <f t="shared" si="5"/>
        <v>69.495500000000007</v>
      </c>
      <c r="I44" s="806">
        <f t="shared" si="5"/>
        <v>189.99549999999996</v>
      </c>
      <c r="J44" s="173">
        <f t="shared" si="6"/>
        <v>182.06117851361384</v>
      </c>
      <c r="K44" s="894">
        <f t="shared" si="6"/>
        <v>113.27254747041445</v>
      </c>
      <c r="L44" s="163">
        <f t="shared" si="6"/>
        <v>395.92311008305091</v>
      </c>
      <c r="M44" s="845">
        <f t="shared" si="7"/>
        <v>8.0234346381132884</v>
      </c>
      <c r="N44" s="846">
        <f t="shared" si="7"/>
        <v>4.9919202344034916</v>
      </c>
      <c r="O44" s="847">
        <f t="shared" si="7"/>
        <v>17.448328201568536</v>
      </c>
      <c r="V44"/>
    </row>
    <row r="45" spans="1:22" s="2" customFormat="1" x14ac:dyDescent="0.25">
      <c r="A45"/>
      <c r="B45"/>
      <c r="C45"/>
      <c r="D45"/>
      <c r="E45"/>
      <c r="H45" s="3"/>
      <c r="L45"/>
      <c r="M45"/>
      <c r="N45"/>
      <c r="O45"/>
      <c r="P45"/>
      <c r="Q45"/>
      <c r="R45"/>
      <c r="S45"/>
      <c r="T45"/>
      <c r="U45"/>
      <c r="V45"/>
    </row>
    <row r="46" spans="1:22" s="2" customFormat="1" x14ac:dyDescent="0.25">
      <c r="A46"/>
      <c r="B46"/>
      <c r="C46"/>
      <c r="D46"/>
      <c r="E46"/>
      <c r="H46" s="3"/>
      <c r="L46"/>
      <c r="M46"/>
      <c r="N46"/>
      <c r="O46"/>
      <c r="P46"/>
      <c r="Q46"/>
      <c r="R46"/>
      <c r="S46"/>
      <c r="T46"/>
      <c r="U46"/>
      <c r="V46"/>
    </row>
  </sheetData>
  <mergeCells count="22">
    <mergeCell ref="N19:N20"/>
    <mergeCell ref="M28:O28"/>
    <mergeCell ref="D37:F37"/>
    <mergeCell ref="G28:I28"/>
    <mergeCell ref="D28:F28"/>
    <mergeCell ref="J37:L37"/>
    <mergeCell ref="G37:I37"/>
    <mergeCell ref="M19:M20"/>
    <mergeCell ref="I19:L19"/>
    <mergeCell ref="M37:O37"/>
    <mergeCell ref="J28:L28"/>
    <mergeCell ref="B37:B38"/>
    <mergeCell ref="C37:C38"/>
    <mergeCell ref="H19:H20"/>
    <mergeCell ref="B19:B20"/>
    <mergeCell ref="C19:C20"/>
    <mergeCell ref="D19:D20"/>
    <mergeCell ref="F19:F20"/>
    <mergeCell ref="G19:G20"/>
    <mergeCell ref="E19:E20"/>
    <mergeCell ref="B28:B29"/>
    <mergeCell ref="C28:C29"/>
  </mergeCells>
  <pageMargins left="0.25" right="0.25" top="0.75" bottom="0.75" header="0.3" footer="0.3"/>
  <pageSetup scale="96" orientation="landscape"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F0"/>
    <pageSetUpPr fitToPage="1"/>
  </sheetPr>
  <dimension ref="A1:AA44"/>
  <sheetViews>
    <sheetView zoomScaleNormal="100" workbookViewId="0">
      <selection activeCell="H37" sqref="H37"/>
    </sheetView>
  </sheetViews>
  <sheetFormatPr defaultColWidth="8.85546875" defaultRowHeight="15" x14ac:dyDescent="0.25"/>
  <cols>
    <col min="1" max="1" width="4.42578125" customWidth="1"/>
    <col min="2" max="2" width="6.7109375" customWidth="1"/>
    <col min="3" max="3" width="7.7109375" customWidth="1"/>
    <col min="4" max="6" width="6.7109375" customWidth="1"/>
    <col min="7" max="8" width="6.7109375" style="2" customWidth="1"/>
    <col min="9" max="9" width="6.7109375" style="3" customWidth="1"/>
    <col min="10" max="12" width="6.7109375" style="2" customWidth="1"/>
    <col min="13" max="29" width="6.7109375" customWidth="1"/>
  </cols>
  <sheetData>
    <row r="1" spans="1:12" ht="18.75" x14ac:dyDescent="0.3">
      <c r="A1" s="141" t="s">
        <v>63</v>
      </c>
      <c r="B1" s="75"/>
      <c r="C1" s="75"/>
      <c r="D1" s="75"/>
      <c r="E1" s="75"/>
      <c r="F1" s="75"/>
      <c r="G1" s="142"/>
      <c r="H1" s="142"/>
      <c r="I1" s="142"/>
    </row>
    <row r="2" spans="1:12" x14ac:dyDescent="0.25">
      <c r="A2" s="5" t="s">
        <v>225</v>
      </c>
    </row>
    <row r="3" spans="1:12" x14ac:dyDescent="0.25">
      <c r="A3" s="5" t="s">
        <v>78</v>
      </c>
    </row>
    <row r="4" spans="1:12" x14ac:dyDescent="0.25">
      <c r="A4" s="61" t="s">
        <v>183</v>
      </c>
      <c r="F4" s="2"/>
      <c r="H4" s="3"/>
      <c r="I4" s="2"/>
      <c r="L4"/>
    </row>
    <row r="5" spans="1:12" x14ac:dyDescent="0.25">
      <c r="A5" s="61" t="s">
        <v>204</v>
      </c>
      <c r="E5" s="2"/>
      <c r="F5" s="2"/>
      <c r="G5" s="3"/>
      <c r="I5" s="2"/>
      <c r="K5"/>
      <c r="L5"/>
    </row>
    <row r="6" spans="1:12" x14ac:dyDescent="0.25">
      <c r="A6" s="61" t="s">
        <v>205</v>
      </c>
    </row>
    <row r="7" spans="1:12" x14ac:dyDescent="0.25">
      <c r="A7" s="61" t="s">
        <v>232</v>
      </c>
    </row>
    <row r="8" spans="1:12" x14ac:dyDescent="0.25">
      <c r="A8" s="61" t="s">
        <v>233</v>
      </c>
    </row>
    <row r="9" spans="1:12" x14ac:dyDescent="0.25">
      <c r="A9" s="182" t="s">
        <v>243</v>
      </c>
      <c r="F9" s="2"/>
      <c r="H9" s="3"/>
      <c r="I9" s="2"/>
      <c r="L9"/>
    </row>
    <row r="10" spans="1:12" x14ac:dyDescent="0.25">
      <c r="A10" s="61" t="s">
        <v>229</v>
      </c>
    </row>
    <row r="11" spans="1:12" x14ac:dyDescent="0.25">
      <c r="A11" s="882" t="s">
        <v>261</v>
      </c>
    </row>
    <row r="12" spans="1:12" x14ac:dyDescent="0.25">
      <c r="A12" s="61" t="s">
        <v>174</v>
      </c>
    </row>
    <row r="13" spans="1:12" x14ac:dyDescent="0.25">
      <c r="A13" s="61" t="s">
        <v>180</v>
      </c>
      <c r="E13" s="2"/>
      <c r="F13" s="2"/>
      <c r="H13" s="3"/>
      <c r="I13" s="2"/>
      <c r="L13"/>
    </row>
    <row r="14" spans="1:12" x14ac:dyDescent="0.25">
      <c r="A14" s="61" t="s">
        <v>114</v>
      </c>
    </row>
    <row r="15" spans="1:12" x14ac:dyDescent="0.25">
      <c r="A15" s="61" t="s">
        <v>231</v>
      </c>
    </row>
    <row r="16" spans="1:12" x14ac:dyDescent="0.25">
      <c r="A16" s="61" t="s">
        <v>244</v>
      </c>
    </row>
    <row r="17" spans="1:23" ht="15.75" thickBot="1" x14ac:dyDescent="0.3">
      <c r="B17" s="5"/>
    </row>
    <row r="18" spans="1:23" ht="18.75" customHeight="1" x14ac:dyDescent="0.25">
      <c r="B18" s="936" t="s">
        <v>16</v>
      </c>
      <c r="C18" s="938" t="s">
        <v>17</v>
      </c>
      <c r="D18" s="940" t="s">
        <v>13</v>
      </c>
      <c r="E18" s="942" t="s">
        <v>64</v>
      </c>
      <c r="F18" s="942" t="s">
        <v>65</v>
      </c>
      <c r="G18" s="944" t="s">
        <v>14</v>
      </c>
      <c r="H18" s="962" t="s">
        <v>0</v>
      </c>
      <c r="I18" s="948" t="s">
        <v>15</v>
      </c>
      <c r="J18" s="950" t="s">
        <v>69</v>
      </c>
      <c r="K18" s="951"/>
      <c r="L18" s="946"/>
      <c r="M18" s="965" t="s">
        <v>7</v>
      </c>
    </row>
    <row r="19" spans="1:23" ht="16.5" thickBot="1" x14ac:dyDescent="0.3">
      <c r="B19" s="937"/>
      <c r="C19" s="939"/>
      <c r="D19" s="941"/>
      <c r="E19" s="943"/>
      <c r="F19" s="943"/>
      <c r="G19" s="945"/>
      <c r="H19" s="937"/>
      <c r="I19" s="949"/>
      <c r="J19" s="801" t="s">
        <v>70</v>
      </c>
      <c r="K19" s="801" t="s">
        <v>71</v>
      </c>
      <c r="L19" s="801" t="s">
        <v>73</v>
      </c>
      <c r="M19" s="945"/>
    </row>
    <row r="20" spans="1:23" ht="15.75" thickTop="1" x14ac:dyDescent="0.25">
      <c r="B20" s="627">
        <v>1</v>
      </c>
      <c r="C20" s="628" t="s">
        <v>1</v>
      </c>
      <c r="D20" s="629">
        <v>1.2</v>
      </c>
      <c r="E20" s="630">
        <f t="shared" ref="E20:E23" si="0">SQRT(D20*G20)</f>
        <v>2.2449944320643649</v>
      </c>
      <c r="F20" s="631">
        <v>3.4</v>
      </c>
      <c r="G20" s="632">
        <v>4.2</v>
      </c>
      <c r="H20" s="823">
        <f t="shared" ref="H20:H23" si="1">G20/D20</f>
        <v>3.5000000000000004</v>
      </c>
      <c r="I20" s="633">
        <f>G20-D20</f>
        <v>3</v>
      </c>
      <c r="J20" s="633">
        <v>80</v>
      </c>
      <c r="K20" s="634">
        <f>(QR_WB_freq/D20)*QR_WB_Len</f>
        <v>13</v>
      </c>
      <c r="L20" s="634">
        <f>(QR_WB_freq/D20)*QR_WB_ID</f>
        <v>14.173</v>
      </c>
      <c r="M20" s="646" t="s">
        <v>242</v>
      </c>
    </row>
    <row r="21" spans="1:23" x14ac:dyDescent="0.25">
      <c r="B21" s="627">
        <v>2</v>
      </c>
      <c r="C21" s="628" t="s">
        <v>1</v>
      </c>
      <c r="D21" s="629">
        <v>4.2</v>
      </c>
      <c r="E21" s="636">
        <v>8</v>
      </c>
      <c r="F21" s="637">
        <v>10</v>
      </c>
      <c r="G21" s="632">
        <v>15</v>
      </c>
      <c r="H21" s="823">
        <f t="shared" si="1"/>
        <v>3.5714285714285712</v>
      </c>
      <c r="I21" s="633">
        <f t="shared" ref="I21:I23" si="2">G21-D21</f>
        <v>10.8</v>
      </c>
      <c r="J21" s="633">
        <v>20</v>
      </c>
      <c r="K21" s="635">
        <f>(QR_WB_freq/D21)*QR_WB_Len</f>
        <v>3.714285714285714</v>
      </c>
      <c r="L21" s="635">
        <f>(QR_WB_freq/D21)*QR_WB_ID</f>
        <v>4.0494285714285709</v>
      </c>
      <c r="M21" s="646" t="s">
        <v>242</v>
      </c>
    </row>
    <row r="22" spans="1:23" x14ac:dyDescent="0.25">
      <c r="B22" s="627">
        <v>3</v>
      </c>
      <c r="C22" s="628" t="s">
        <v>1</v>
      </c>
      <c r="D22" s="629">
        <v>15</v>
      </c>
      <c r="E22" s="636">
        <v>23</v>
      </c>
      <c r="F22" s="637">
        <v>35</v>
      </c>
      <c r="G22" s="632">
        <v>50</v>
      </c>
      <c r="H22" s="823">
        <f t="shared" si="1"/>
        <v>3.3333333333333335</v>
      </c>
      <c r="I22" s="633">
        <f t="shared" si="2"/>
        <v>35</v>
      </c>
      <c r="J22" s="633">
        <v>20</v>
      </c>
      <c r="K22" s="635">
        <f>(QR_WB_freq/D22)*QR_WB_Len</f>
        <v>1.04</v>
      </c>
      <c r="L22" s="635">
        <f>(QR_WB_freq/D22)*QR_WB_ID</f>
        <v>1.13384</v>
      </c>
      <c r="M22" s="646" t="s">
        <v>242</v>
      </c>
    </row>
    <row r="23" spans="1:23" ht="15.75" thickBot="1" x14ac:dyDescent="0.3">
      <c r="B23" s="638">
        <v>4</v>
      </c>
      <c r="C23" s="639" t="s">
        <v>1</v>
      </c>
      <c r="D23" s="640">
        <v>70</v>
      </c>
      <c r="E23" s="641">
        <f t="shared" si="0"/>
        <v>90.111042608550477</v>
      </c>
      <c r="F23" s="642">
        <v>105</v>
      </c>
      <c r="G23" s="643">
        <v>116</v>
      </c>
      <c r="H23" s="824">
        <f t="shared" si="1"/>
        <v>1.6571428571428573</v>
      </c>
      <c r="I23" s="644">
        <f t="shared" si="2"/>
        <v>46</v>
      </c>
      <c r="J23" s="644">
        <v>20</v>
      </c>
      <c r="K23" s="645">
        <f>(Ku_feed_freq/D23)*Ku_feed_length</f>
        <v>2.5371428571428574</v>
      </c>
      <c r="L23" s="645">
        <f>(Ku_feed_freq/D23)*Ku_feed_ID</f>
        <v>1.4914285714285713</v>
      </c>
      <c r="M23" s="652" t="s">
        <v>9</v>
      </c>
    </row>
    <row r="24" spans="1:23" ht="12" customHeight="1" thickBot="1" x14ac:dyDescent="0.3">
      <c r="B24" s="2"/>
      <c r="C24" s="2"/>
    </row>
    <row r="25" spans="1:23" ht="18.75" x14ac:dyDescent="0.25">
      <c r="B25" s="936" t="s">
        <v>16</v>
      </c>
      <c r="C25" s="944" t="s">
        <v>17</v>
      </c>
      <c r="D25" s="966" t="s">
        <v>46</v>
      </c>
      <c r="E25" s="934"/>
      <c r="F25" s="934"/>
      <c r="G25" s="967"/>
      <c r="H25" s="966" t="s">
        <v>33</v>
      </c>
      <c r="I25" s="934"/>
      <c r="J25" s="934"/>
      <c r="K25" s="967"/>
      <c r="L25" s="970" t="s">
        <v>221</v>
      </c>
    </row>
    <row r="26" spans="1:23" ht="19.5" thickBot="1" x14ac:dyDescent="0.3">
      <c r="B26" s="937"/>
      <c r="C26" s="945"/>
      <c r="D26" s="15" t="s">
        <v>11</v>
      </c>
      <c r="E26" s="63" t="s">
        <v>56</v>
      </c>
      <c r="F26" s="63" t="s">
        <v>57</v>
      </c>
      <c r="G26" s="16" t="s">
        <v>12</v>
      </c>
      <c r="H26" s="15" t="s">
        <v>11</v>
      </c>
      <c r="I26" s="63" t="s">
        <v>56</v>
      </c>
      <c r="J26" s="63" t="s">
        <v>57</v>
      </c>
      <c r="K26" s="16" t="s">
        <v>12</v>
      </c>
      <c r="L26" s="971"/>
    </row>
    <row r="27" spans="1:23" ht="15.75" thickTop="1" x14ac:dyDescent="0.25">
      <c r="B27" s="627">
        <v>1</v>
      </c>
      <c r="C27" s="646" t="s">
        <v>1</v>
      </c>
      <c r="D27" s="774">
        <f>0.8*Ruze(D20,Sigma_ngVLA)</f>
        <v>0.7999481848570289</v>
      </c>
      <c r="E27" s="775">
        <f>0.79*Ruze(E20,Sigma_ngVLA)</f>
        <v>0.78982092841065399</v>
      </c>
      <c r="F27" s="775">
        <f>0.725*Ruze(F20,Sigma_ngVLA)</f>
        <v>0.72462312162161824</v>
      </c>
      <c r="G27" s="776">
        <f>0.78*Ruze(G20,Sigma_ngVLA)</f>
        <v>0.77938135830515065</v>
      </c>
      <c r="H27" s="918">
        <v>12.8</v>
      </c>
      <c r="I27" s="919">
        <v>9.4</v>
      </c>
      <c r="J27" s="920">
        <v>4.5999999999999996</v>
      </c>
      <c r="K27" s="921">
        <v>3.9</v>
      </c>
      <c r="L27" s="787">
        <v>0</v>
      </c>
    </row>
    <row r="28" spans="1:23" s="2" customFormat="1" x14ac:dyDescent="0.25">
      <c r="A28"/>
      <c r="B28" s="627">
        <v>2</v>
      </c>
      <c r="C28" s="646" t="s">
        <v>1</v>
      </c>
      <c r="D28" s="774">
        <f>0.8*Ruze(D21,Sigma_ngVLA)</f>
        <v>0.79936549569759041</v>
      </c>
      <c r="E28" s="775">
        <f>0.79*Ruze(E21,Sigma_ngVLA)</f>
        <v>0.78772908751846837</v>
      </c>
      <c r="F28" s="775">
        <f>0.725*Ruze(F21,Sigma_ngVLA)</f>
        <v>0.72174628182302469</v>
      </c>
      <c r="G28" s="776">
        <f>0.78*Ruze(G21,Sigma_ngVLA)</f>
        <v>0.77214584210192416</v>
      </c>
      <c r="H28" s="918">
        <v>12.8</v>
      </c>
      <c r="I28" s="922">
        <v>9.4</v>
      </c>
      <c r="J28" s="920">
        <v>4.8</v>
      </c>
      <c r="K28" s="921">
        <v>4</v>
      </c>
      <c r="L28" s="787">
        <v>0</v>
      </c>
      <c r="O28"/>
    </row>
    <row r="29" spans="1:23" s="2" customFormat="1" x14ac:dyDescent="0.25">
      <c r="A29"/>
      <c r="B29" s="627">
        <v>3</v>
      </c>
      <c r="C29" s="646" t="s">
        <v>1</v>
      </c>
      <c r="D29" s="774">
        <f>0.8*Ruze(D22,Sigma_ngVLA)</f>
        <v>0.7919444534378709</v>
      </c>
      <c r="E29" s="775">
        <f>0.79*Ruze(E22,Sigma_ngVLA)</f>
        <v>0.77142433303450819</v>
      </c>
      <c r="F29" s="775">
        <f>0.725*Ruze(F22,Sigma_ngVLA)</f>
        <v>0.68613287383754917</v>
      </c>
      <c r="G29" s="776">
        <f>0.78*Ruze(G22,Sigma_ngVLA)</f>
        <v>0.69704099209981263</v>
      </c>
      <c r="H29" s="918">
        <v>10.7</v>
      </c>
      <c r="I29" s="922">
        <v>4</v>
      </c>
      <c r="J29" s="920">
        <v>4.8</v>
      </c>
      <c r="K29" s="921">
        <v>4</v>
      </c>
      <c r="L29" s="787">
        <v>3.5</v>
      </c>
      <c r="O29"/>
    </row>
    <row r="30" spans="1:23" s="2" customFormat="1" ht="15.75" thickBot="1" x14ac:dyDescent="0.3">
      <c r="A30"/>
      <c r="B30" s="638">
        <v>4</v>
      </c>
      <c r="C30" s="652" t="s">
        <v>1</v>
      </c>
      <c r="D30" s="788">
        <f>eAptr_ngVLArev6_fL*Ruze(D23,Sigma_ngVLA)</f>
        <v>0.68106501898057359</v>
      </c>
      <c r="E30" s="645">
        <f>eAptr_ngVLArev6_fM*Ruze(E23,Sigma_ngVLA)</f>
        <v>0.61352464963455922</v>
      </c>
      <c r="F30" s="645">
        <f>eAptr_ngVLArev6_fM*Ruze(F23,Sigma_ngVLA)</f>
        <v>0.53837421885355508</v>
      </c>
      <c r="G30" s="789">
        <f>eAptr_ngVLAver6_fH*Ruze(G23,Sigma_ngVLA)</f>
        <v>0.47987979272072678</v>
      </c>
      <c r="H30" s="833">
        <f>Spill_Greg(Elev_Angle)</f>
        <v>4.0955000000000004</v>
      </c>
      <c r="I30" s="834">
        <f>Spill_Greg(Elev_Angle)</f>
        <v>4.0955000000000004</v>
      </c>
      <c r="J30" s="883">
        <f>Spill_Greg(Elev_Angle)</f>
        <v>4.0955000000000004</v>
      </c>
      <c r="K30" s="835">
        <f>Spill_Greg(Elev_Angle)</f>
        <v>4.0955000000000004</v>
      </c>
      <c r="L30" s="825">
        <v>0</v>
      </c>
      <c r="O30"/>
    </row>
    <row r="31" spans="1:23" s="2" customFormat="1" ht="12.75" customHeight="1" thickBot="1" x14ac:dyDescent="0.3">
      <c r="A31"/>
      <c r="B31"/>
      <c r="C31"/>
      <c r="D31"/>
      <c r="E31"/>
      <c r="F31"/>
      <c r="I31" s="3"/>
      <c r="M31"/>
      <c r="N31"/>
      <c r="O31"/>
      <c r="P31"/>
      <c r="Q31"/>
      <c r="R31"/>
      <c r="S31"/>
      <c r="T31"/>
      <c r="U31"/>
      <c r="V31"/>
      <c r="W31"/>
    </row>
    <row r="32" spans="1:23" ht="18.75" x14ac:dyDescent="0.25">
      <c r="B32" s="936" t="s">
        <v>16</v>
      </c>
      <c r="C32" s="944" t="s">
        <v>17</v>
      </c>
      <c r="D32" s="966" t="s">
        <v>10</v>
      </c>
      <c r="E32" s="934"/>
      <c r="F32" s="934"/>
      <c r="G32" s="967"/>
      <c r="H32" s="966" t="s">
        <v>18</v>
      </c>
      <c r="I32" s="934"/>
      <c r="J32" s="934"/>
      <c r="K32" s="967"/>
      <c r="L32" s="966" t="s">
        <v>59</v>
      </c>
      <c r="M32" s="934"/>
      <c r="N32" s="934"/>
      <c r="O32" s="967"/>
    </row>
    <row r="33" spans="1:27" ht="19.5" thickBot="1" x14ac:dyDescent="0.3">
      <c r="B33" s="937"/>
      <c r="C33" s="945"/>
      <c r="D33" s="15" t="s">
        <v>11</v>
      </c>
      <c r="E33" s="63" t="s">
        <v>56</v>
      </c>
      <c r="F33" s="63" t="s">
        <v>57</v>
      </c>
      <c r="G33" s="80" t="s">
        <v>12</v>
      </c>
      <c r="H33" s="15" t="s">
        <v>11</v>
      </c>
      <c r="I33" s="63" t="s">
        <v>56</v>
      </c>
      <c r="J33" s="63" t="s">
        <v>57</v>
      </c>
      <c r="K33" s="16" t="s">
        <v>12</v>
      </c>
      <c r="L33" s="15" t="s">
        <v>11</v>
      </c>
      <c r="M33" s="63" t="s">
        <v>56</v>
      </c>
      <c r="N33" s="63" t="s">
        <v>57</v>
      </c>
      <c r="O33" s="16" t="s">
        <v>12</v>
      </c>
    </row>
    <row r="34" spans="1:27" ht="15.75" thickTop="1" x14ac:dyDescent="0.25">
      <c r="B34" s="627">
        <v>1</v>
      </c>
      <c r="C34" s="646" t="s">
        <v>1</v>
      </c>
      <c r="D34" s="647">
        <v>3</v>
      </c>
      <c r="E34" s="648">
        <v>3</v>
      </c>
      <c r="F34" s="649">
        <v>3</v>
      </c>
      <c r="G34" s="650">
        <v>4</v>
      </c>
      <c r="H34" s="653">
        <f>2+1+1+D34+2</f>
        <v>9</v>
      </c>
      <c r="I34" s="648">
        <f>2+2+1+E34+2</f>
        <v>10</v>
      </c>
      <c r="J34" s="786">
        <f>2+2+1+F34+2</f>
        <v>10</v>
      </c>
      <c r="K34" s="655">
        <f>2+2+1+G34+2</f>
        <v>11</v>
      </c>
      <c r="L34" s="653">
        <f t="shared" ref="L34:O36" si="3">Tsky_Lookup(D20,Tsky_Data_Table, PWV, PWV_Values, Elev_Angle)</f>
        <v>4.4000000000000004</v>
      </c>
      <c r="M34" s="654">
        <f t="shared" si="3"/>
        <v>4.5</v>
      </c>
      <c r="N34" s="654">
        <f t="shared" si="3"/>
        <v>4.5999999999999996</v>
      </c>
      <c r="O34" s="655">
        <f t="shared" si="3"/>
        <v>4.5999999999999996</v>
      </c>
    </row>
    <row r="35" spans="1:27" s="2" customFormat="1" x14ac:dyDescent="0.25">
      <c r="A35"/>
      <c r="B35" s="627">
        <v>2</v>
      </c>
      <c r="C35" s="646" t="s">
        <v>1</v>
      </c>
      <c r="D35" s="647">
        <v>6</v>
      </c>
      <c r="E35" s="651">
        <v>6</v>
      </c>
      <c r="F35" s="649">
        <v>7</v>
      </c>
      <c r="G35" s="650">
        <v>8</v>
      </c>
      <c r="H35" s="653">
        <f>3+1+1+D35+3</f>
        <v>14</v>
      </c>
      <c r="I35" s="654">
        <f>3+1+1+E35+3</f>
        <v>14</v>
      </c>
      <c r="J35" s="786">
        <f>3+1+1+F35+3</f>
        <v>15</v>
      </c>
      <c r="K35" s="655">
        <f>3+1+2+G35+3</f>
        <v>17</v>
      </c>
      <c r="L35" s="653">
        <f t="shared" si="3"/>
        <v>4.5999999999999996</v>
      </c>
      <c r="M35" s="654">
        <f t="shared" si="3"/>
        <v>4.8</v>
      </c>
      <c r="N35" s="654">
        <f t="shared" si="3"/>
        <v>5</v>
      </c>
      <c r="O35" s="655">
        <f t="shared" si="3"/>
        <v>6</v>
      </c>
      <c r="AA35"/>
    </row>
    <row r="36" spans="1:27" s="2" customFormat="1" x14ac:dyDescent="0.25">
      <c r="A36"/>
      <c r="B36" s="627">
        <v>3</v>
      </c>
      <c r="C36" s="646" t="s">
        <v>1</v>
      </c>
      <c r="D36" s="647">
        <v>12</v>
      </c>
      <c r="E36" s="651">
        <v>12</v>
      </c>
      <c r="F36" s="649">
        <v>12</v>
      </c>
      <c r="G36" s="650">
        <v>20</v>
      </c>
      <c r="H36" s="653">
        <f>3+1+2+D36+10</f>
        <v>28</v>
      </c>
      <c r="I36" s="654">
        <f>3+1+2+E36+10</f>
        <v>28</v>
      </c>
      <c r="J36" s="786">
        <f>3+2+2+F36+10</f>
        <v>29</v>
      </c>
      <c r="K36" s="655">
        <f>3+3+2+G36+10</f>
        <v>38</v>
      </c>
      <c r="L36" s="653">
        <f t="shared" si="3"/>
        <v>6</v>
      </c>
      <c r="M36" s="654">
        <f t="shared" si="3"/>
        <v>22.1</v>
      </c>
      <c r="N36" s="654">
        <f t="shared" si="3"/>
        <v>13</v>
      </c>
      <c r="O36" s="655">
        <f t="shared" si="3"/>
        <v>62.5</v>
      </c>
      <c r="AA36"/>
    </row>
    <row r="37" spans="1:27" s="2" customFormat="1" ht="15.75" thickBot="1" x14ac:dyDescent="0.3">
      <c r="A37"/>
      <c r="B37" s="638">
        <v>4</v>
      </c>
      <c r="C37" s="652" t="s">
        <v>1</v>
      </c>
      <c r="D37" s="910">
        <v>25</v>
      </c>
      <c r="E37" s="911">
        <v>26</v>
      </c>
      <c r="F37" s="912">
        <v>26.5</v>
      </c>
      <c r="G37" s="913">
        <v>42</v>
      </c>
      <c r="H37" s="914">
        <v>50.6</v>
      </c>
      <c r="I37" s="915">
        <v>48.8</v>
      </c>
      <c r="J37" s="916">
        <v>51</v>
      </c>
      <c r="K37" s="917">
        <v>72.599999999999994</v>
      </c>
      <c r="L37" s="833">
        <f>Tsky_Lookup(D23,Tsky_Data_Table, "1mm", PWV_Values, Elev_Angle)</f>
        <v>68.3</v>
      </c>
      <c r="M37" s="834">
        <f>Tsky_Lookup(E23,Tsky_Data_Table, "1mm", PWV_Values, Elev_Angle)</f>
        <v>15.4</v>
      </c>
      <c r="N37" s="834">
        <f>Tsky_Lookup(F23,Tsky_Data_Table, "1mm", PWV_Values, Elev_Angle)</f>
        <v>16.899999999999999</v>
      </c>
      <c r="O37" s="835">
        <f>Tsky_Lookup(G23,Tsky_Data_Table, "1mm", PWV_Values, Elev_Angle)</f>
        <v>112.3</v>
      </c>
      <c r="AA37"/>
    </row>
    <row r="38" spans="1:27" s="2" customFormat="1" ht="12.75" customHeight="1" thickBot="1" x14ac:dyDescent="0.3">
      <c r="A38"/>
      <c r="B38"/>
      <c r="C38"/>
      <c r="D38"/>
      <c r="E38"/>
      <c r="F38"/>
      <c r="I38" s="3"/>
      <c r="M38"/>
      <c r="N38"/>
      <c r="O38"/>
      <c r="P38"/>
      <c r="Q38"/>
      <c r="R38"/>
      <c r="S38"/>
      <c r="T38"/>
      <c r="U38"/>
      <c r="V38"/>
      <c r="W38"/>
    </row>
    <row r="39" spans="1:27" s="2" customFormat="1" ht="18.75" x14ac:dyDescent="0.25">
      <c r="A39"/>
      <c r="B39" s="936" t="s">
        <v>16</v>
      </c>
      <c r="C39" s="938" t="s">
        <v>17</v>
      </c>
      <c r="D39" s="968" t="s">
        <v>19</v>
      </c>
      <c r="E39" s="955"/>
      <c r="F39" s="955"/>
      <c r="G39" s="969"/>
      <c r="H39" s="968" t="s">
        <v>47</v>
      </c>
      <c r="I39" s="955"/>
      <c r="J39" s="955"/>
      <c r="K39" s="969"/>
      <c r="L39" s="968" t="s">
        <v>196</v>
      </c>
      <c r="M39" s="955"/>
      <c r="N39" s="955"/>
      <c r="O39" s="969"/>
      <c r="T39"/>
      <c r="U39"/>
      <c r="V39"/>
      <c r="W39"/>
    </row>
    <row r="40" spans="1:27" ht="19.5" thickBot="1" x14ac:dyDescent="0.3">
      <c r="B40" s="937"/>
      <c r="C40" s="939"/>
      <c r="D40" s="15" t="s">
        <v>11</v>
      </c>
      <c r="E40" s="63" t="s">
        <v>56</v>
      </c>
      <c r="F40" s="63" t="s">
        <v>57</v>
      </c>
      <c r="G40" s="16" t="s">
        <v>12</v>
      </c>
      <c r="H40" s="15" t="s">
        <v>11</v>
      </c>
      <c r="I40" s="63" t="s">
        <v>56</v>
      </c>
      <c r="J40" s="63" t="s">
        <v>57</v>
      </c>
      <c r="K40" s="16" t="s">
        <v>12</v>
      </c>
      <c r="L40" s="15" t="s">
        <v>11</v>
      </c>
      <c r="M40" s="63" t="s">
        <v>56</v>
      </c>
      <c r="N40" s="63" t="s">
        <v>57</v>
      </c>
      <c r="O40" s="16" t="s">
        <v>12</v>
      </c>
    </row>
    <row r="41" spans="1:27" ht="15.75" thickTop="1" x14ac:dyDescent="0.25">
      <c r="B41" s="627">
        <v>1</v>
      </c>
      <c r="C41" s="628" t="s">
        <v>1</v>
      </c>
      <c r="D41" s="790">
        <f t="shared" ref="D41:G44" si="4">H34+L34+H27+$L27</f>
        <v>26.200000000000003</v>
      </c>
      <c r="E41" s="791">
        <f t="shared" si="4"/>
        <v>23.9</v>
      </c>
      <c r="F41" s="791">
        <f t="shared" si="4"/>
        <v>19.2</v>
      </c>
      <c r="G41" s="792">
        <f t="shared" si="4"/>
        <v>19.5</v>
      </c>
      <c r="H41" s="793">
        <f t="shared" ref="H41:K44" si="5">D41/D27</f>
        <v>32.752121319810996</v>
      </c>
      <c r="I41" s="791">
        <f t="shared" si="5"/>
        <v>30.260023684221242</v>
      </c>
      <c r="J41" s="791">
        <f t="shared" si="5"/>
        <v>26.496532372625289</v>
      </c>
      <c r="K41" s="792">
        <f t="shared" si="5"/>
        <v>25.019843998328195</v>
      </c>
      <c r="L41" s="923">
        <f t="shared" ref="L41:O44" si="6">2*k*H41/Ao_array</f>
        <v>1.4433857169029052</v>
      </c>
      <c r="M41" s="924">
        <f t="shared" si="6"/>
        <v>1.3335589946208899</v>
      </c>
      <c r="N41" s="924">
        <f t="shared" si="6"/>
        <v>1.1677019635051684</v>
      </c>
      <c r="O41" s="925">
        <f t="shared" si="6"/>
        <v>1.1026243190080547</v>
      </c>
    </row>
    <row r="42" spans="1:27" x14ac:dyDescent="0.25">
      <c r="B42" s="627">
        <v>2</v>
      </c>
      <c r="C42" s="628" t="s">
        <v>1</v>
      </c>
      <c r="D42" s="790">
        <f t="shared" si="4"/>
        <v>31.400000000000002</v>
      </c>
      <c r="E42" s="791">
        <f t="shared" si="4"/>
        <v>28.200000000000003</v>
      </c>
      <c r="F42" s="791">
        <f t="shared" si="4"/>
        <v>24.8</v>
      </c>
      <c r="G42" s="792">
        <f t="shared" si="4"/>
        <v>27</v>
      </c>
      <c r="H42" s="793">
        <f t="shared" si="5"/>
        <v>39.281155077375267</v>
      </c>
      <c r="I42" s="791">
        <f t="shared" si="5"/>
        <v>35.799109677207205</v>
      </c>
      <c r="J42" s="791">
        <f t="shared" si="5"/>
        <v>34.36110531440336</v>
      </c>
      <c r="K42" s="792">
        <f t="shared" si="5"/>
        <v>34.967487393963026</v>
      </c>
      <c r="L42" s="923">
        <f t="shared" si="6"/>
        <v>1.7311201808426457</v>
      </c>
      <c r="M42" s="924">
        <f t="shared" si="6"/>
        <v>1.577666468726296</v>
      </c>
      <c r="N42" s="924">
        <f t="shared" si="6"/>
        <v>1.5142936282971891</v>
      </c>
      <c r="O42" s="925">
        <f t="shared" si="6"/>
        <v>1.5410168815508003</v>
      </c>
    </row>
    <row r="43" spans="1:27" x14ac:dyDescent="0.25">
      <c r="B43" s="627">
        <v>3</v>
      </c>
      <c r="C43" s="628" t="s">
        <v>1</v>
      </c>
      <c r="D43" s="790">
        <f t="shared" si="4"/>
        <v>48.2</v>
      </c>
      <c r="E43" s="791">
        <f t="shared" si="4"/>
        <v>57.6</v>
      </c>
      <c r="F43" s="791">
        <f t="shared" si="4"/>
        <v>50.3</v>
      </c>
      <c r="G43" s="792">
        <f t="shared" si="4"/>
        <v>108</v>
      </c>
      <c r="H43" s="793">
        <f t="shared" si="5"/>
        <v>60.86285444738121</v>
      </c>
      <c r="I43" s="791">
        <f t="shared" si="5"/>
        <v>74.667076903605235</v>
      </c>
      <c r="J43" s="791">
        <f t="shared" si="5"/>
        <v>73.309415592743008</v>
      </c>
      <c r="K43" s="792">
        <f t="shared" si="5"/>
        <v>154.94067239095023</v>
      </c>
      <c r="L43" s="923">
        <f t="shared" si="6"/>
        <v>2.6822254943881432</v>
      </c>
      <c r="M43" s="924">
        <f t="shared" si="6"/>
        <v>3.2905774643783143</v>
      </c>
      <c r="N43" s="924">
        <f t="shared" si="6"/>
        <v>3.2307453415867782</v>
      </c>
      <c r="O43" s="925">
        <f t="shared" si="6"/>
        <v>6.8282341565813542</v>
      </c>
    </row>
    <row r="44" spans="1:27" ht="15.75" thickBot="1" x14ac:dyDescent="0.3">
      <c r="B44" s="638">
        <v>4</v>
      </c>
      <c r="C44" s="639" t="s">
        <v>1</v>
      </c>
      <c r="D44" s="904">
        <f t="shared" si="4"/>
        <v>122.99550000000001</v>
      </c>
      <c r="E44" s="905">
        <f t="shared" si="4"/>
        <v>68.295500000000004</v>
      </c>
      <c r="F44" s="905">
        <f t="shared" si="4"/>
        <v>71.995500000000007</v>
      </c>
      <c r="G44" s="906">
        <f t="shared" si="4"/>
        <v>188.99549999999996</v>
      </c>
      <c r="H44" s="907">
        <f t="shared" si="5"/>
        <v>180.59288991835342</v>
      </c>
      <c r="I44" s="908">
        <f t="shared" si="5"/>
        <v>111.31663583635905</v>
      </c>
      <c r="J44" s="905">
        <f t="shared" si="5"/>
        <v>133.72761450819721</v>
      </c>
      <c r="K44" s="909">
        <f t="shared" si="5"/>
        <v>393.83925488604336</v>
      </c>
      <c r="L44" s="851">
        <f t="shared" si="6"/>
        <v>7.9587271718091639</v>
      </c>
      <c r="M44" s="852">
        <f t="shared" si="6"/>
        <v>4.905723224794464</v>
      </c>
      <c r="N44" s="852">
        <f t="shared" si="6"/>
        <v>5.8933748703439219</v>
      </c>
      <c r="O44" s="853">
        <f t="shared" si="6"/>
        <v>17.356492720193614</v>
      </c>
    </row>
  </sheetData>
  <mergeCells count="25">
    <mergeCell ref="B39:B40"/>
    <mergeCell ref="C39:C40"/>
    <mergeCell ref="H25:K25"/>
    <mergeCell ref="D32:G32"/>
    <mergeCell ref="H32:K32"/>
    <mergeCell ref="B32:B33"/>
    <mergeCell ref="C32:C33"/>
    <mergeCell ref="L32:O32"/>
    <mergeCell ref="D39:G39"/>
    <mergeCell ref="H39:K39"/>
    <mergeCell ref="L25:L26"/>
    <mergeCell ref="L39:O39"/>
    <mergeCell ref="I18:I19"/>
    <mergeCell ref="M18:M19"/>
    <mergeCell ref="D25:G25"/>
    <mergeCell ref="E18:E19"/>
    <mergeCell ref="G18:G19"/>
    <mergeCell ref="J18:L18"/>
    <mergeCell ref="H18:H19"/>
    <mergeCell ref="F18:F19"/>
    <mergeCell ref="B18:B19"/>
    <mergeCell ref="C18:C19"/>
    <mergeCell ref="D18:D19"/>
    <mergeCell ref="B25:B26"/>
    <mergeCell ref="C25:C26"/>
  </mergeCells>
  <pageMargins left="0.25" right="0.25" top="0.75" bottom="0.75" header="0.3" footer="0.3"/>
  <pageSetup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fitToPage="1"/>
  </sheetPr>
  <dimension ref="A1:AB31"/>
  <sheetViews>
    <sheetView zoomScaleNormal="100" workbookViewId="0">
      <selection activeCell="A2" sqref="A2"/>
    </sheetView>
  </sheetViews>
  <sheetFormatPr defaultColWidth="8.85546875" defaultRowHeight="15" x14ac:dyDescent="0.25"/>
  <cols>
    <col min="1" max="1" width="4.42578125" customWidth="1"/>
    <col min="2" max="2" width="6.7109375" customWidth="1"/>
    <col min="3" max="3" width="7.7109375" customWidth="1"/>
    <col min="4" max="6" width="6.7109375" customWidth="1"/>
    <col min="7" max="8" width="6.7109375" style="2" customWidth="1"/>
    <col min="9" max="9" width="6.7109375" style="3" customWidth="1"/>
    <col min="10" max="12" width="6.7109375" style="2" customWidth="1"/>
    <col min="13" max="25" width="6.7109375" customWidth="1"/>
  </cols>
  <sheetData>
    <row r="1" spans="1:20" ht="18.75" x14ac:dyDescent="0.3">
      <c r="A1" s="69" t="s">
        <v>60</v>
      </c>
      <c r="B1" s="41"/>
      <c r="C1" s="41"/>
      <c r="D1" s="41"/>
      <c r="E1" s="41"/>
      <c r="F1" s="41"/>
      <c r="G1" s="42"/>
      <c r="H1" s="42"/>
      <c r="I1" s="42"/>
      <c r="J1" s="42"/>
    </row>
    <row r="2" spans="1:20" x14ac:dyDescent="0.25">
      <c r="A2" s="5" t="s">
        <v>225</v>
      </c>
    </row>
    <row r="3" spans="1:20" x14ac:dyDescent="0.25">
      <c r="A3" s="5" t="s">
        <v>77</v>
      </c>
    </row>
    <row r="4" spans="1:20" x14ac:dyDescent="0.25">
      <c r="A4" s="61" t="s">
        <v>206</v>
      </c>
      <c r="B4" s="82"/>
    </row>
    <row r="5" spans="1:20" x14ac:dyDescent="0.25">
      <c r="A5" s="61" t="s">
        <v>182</v>
      </c>
      <c r="F5" s="2"/>
      <c r="H5" s="3"/>
      <c r="I5" s="2"/>
      <c r="L5"/>
    </row>
    <row r="6" spans="1:20" x14ac:dyDescent="0.25">
      <c r="A6" s="61" t="s">
        <v>207</v>
      </c>
      <c r="E6" s="2"/>
      <c r="F6" s="2"/>
      <c r="G6" s="3"/>
      <c r="I6" s="2"/>
      <c r="K6"/>
      <c r="L6"/>
    </row>
    <row r="7" spans="1:20" x14ac:dyDescent="0.25">
      <c r="A7" s="61" t="s">
        <v>181</v>
      </c>
      <c r="B7" s="82"/>
    </row>
    <row r="8" spans="1:20" x14ac:dyDescent="0.25">
      <c r="A8" s="5" t="s">
        <v>79</v>
      </c>
      <c r="F8" s="2"/>
      <c r="H8" s="3"/>
      <c r="I8" s="2"/>
      <c r="L8"/>
    </row>
    <row r="9" spans="1:20" x14ac:dyDescent="0.25">
      <c r="A9" s="61" t="s">
        <v>174</v>
      </c>
    </row>
    <row r="10" spans="1:20" x14ac:dyDescent="0.25">
      <c r="A10" s="829" t="s">
        <v>246</v>
      </c>
    </row>
    <row r="11" spans="1:20" x14ac:dyDescent="0.25">
      <c r="A11" s="61" t="s">
        <v>180</v>
      </c>
    </row>
    <row r="12" spans="1:20" x14ac:dyDescent="0.25">
      <c r="A12" s="61" t="s">
        <v>114</v>
      </c>
    </row>
    <row r="13" spans="1:20" x14ac:dyDescent="0.25">
      <c r="A13" s="61" t="s">
        <v>228</v>
      </c>
    </row>
    <row r="14" spans="1:20" ht="15.75" thickBot="1" x14ac:dyDescent="0.3">
      <c r="B14" s="5"/>
    </row>
    <row r="15" spans="1:20" ht="18.75" customHeight="1" x14ac:dyDescent="0.25">
      <c r="B15" s="936" t="s">
        <v>16</v>
      </c>
      <c r="C15" s="938" t="s">
        <v>17</v>
      </c>
      <c r="D15" s="936" t="s">
        <v>13</v>
      </c>
      <c r="E15" s="972" t="s">
        <v>54</v>
      </c>
      <c r="F15" s="972" t="s">
        <v>55</v>
      </c>
      <c r="G15" s="972" t="s">
        <v>62</v>
      </c>
      <c r="H15" s="944" t="s">
        <v>14</v>
      </c>
      <c r="I15" s="946" t="s">
        <v>0</v>
      </c>
      <c r="J15" s="948" t="s">
        <v>15</v>
      </c>
      <c r="K15" s="950" t="s">
        <v>69</v>
      </c>
      <c r="L15" s="951"/>
      <c r="M15" s="946"/>
      <c r="N15" s="952" t="s">
        <v>7</v>
      </c>
      <c r="O15" s="938" t="s">
        <v>49</v>
      </c>
      <c r="P15" s="966" t="s">
        <v>46</v>
      </c>
      <c r="Q15" s="934"/>
      <c r="R15" s="934"/>
      <c r="S15" s="934"/>
      <c r="T15" s="967"/>
    </row>
    <row r="16" spans="1:20" ht="19.5" thickBot="1" x14ac:dyDescent="0.3">
      <c r="B16" s="937"/>
      <c r="C16" s="939"/>
      <c r="D16" s="937"/>
      <c r="E16" s="973"/>
      <c r="F16" s="973"/>
      <c r="G16" s="973"/>
      <c r="H16" s="945"/>
      <c r="I16" s="947"/>
      <c r="J16" s="949"/>
      <c r="K16" s="149" t="s">
        <v>70</v>
      </c>
      <c r="L16" s="149" t="s">
        <v>71</v>
      </c>
      <c r="M16" s="149" t="s">
        <v>73</v>
      </c>
      <c r="N16" s="943"/>
      <c r="O16" s="939"/>
      <c r="P16" s="15" t="s">
        <v>11</v>
      </c>
      <c r="Q16" s="126" t="s">
        <v>56</v>
      </c>
      <c r="R16" s="126" t="s">
        <v>57</v>
      </c>
      <c r="S16" s="126" t="s">
        <v>61</v>
      </c>
      <c r="T16" s="16" t="s">
        <v>12</v>
      </c>
    </row>
    <row r="17" spans="1:28" ht="15.75" thickTop="1" x14ac:dyDescent="0.25">
      <c r="B17" s="656">
        <v>1</v>
      </c>
      <c r="C17" s="657" t="s">
        <v>1</v>
      </c>
      <c r="D17" s="658">
        <v>1.2</v>
      </c>
      <c r="E17" s="659">
        <v>3</v>
      </c>
      <c r="F17" s="659">
        <v>5</v>
      </c>
      <c r="G17" s="659">
        <v>6</v>
      </c>
      <c r="H17" s="660">
        <v>8</v>
      </c>
      <c r="I17" s="661">
        <f>H17/D17</f>
        <v>6.666666666666667</v>
      </c>
      <c r="J17" s="662">
        <f>H17-D17</f>
        <v>6.8</v>
      </c>
      <c r="K17" s="662">
        <v>80</v>
      </c>
      <c r="L17" s="663">
        <f>(QR_WB_freq/D17)*QR_WB_Len</f>
        <v>13</v>
      </c>
      <c r="M17" s="663">
        <f>(QR_WB_freq/D17)*QR_WB_ID</f>
        <v>14.173</v>
      </c>
      <c r="N17" s="662" t="s">
        <v>8</v>
      </c>
      <c r="O17" s="657" t="s">
        <v>6</v>
      </c>
      <c r="P17" s="712">
        <f>0.76*Ruze(D17,Sigma_ngVLA)</f>
        <v>0.75995077561417734</v>
      </c>
      <c r="Q17" s="713">
        <f>0.68*Ruze(E17, Sigma_ngVLA)</f>
        <v>0.67972477884929805</v>
      </c>
      <c r="R17" s="713">
        <f>0.68*Ruze(F17,Sigma_ngVLA)</f>
        <v>0.67923577181716188</v>
      </c>
      <c r="S17" s="713">
        <f>0.68*Ruze(G17,Sigma_ngVLA)</f>
        <v>0.67889978356994685</v>
      </c>
      <c r="T17" s="714">
        <f>0.64*Ruze(H17, Sigma_ngVLA)</f>
        <v>0.63816027343268322</v>
      </c>
    </row>
    <row r="18" spans="1:28" x14ac:dyDescent="0.25">
      <c r="B18" s="665">
        <v>2</v>
      </c>
      <c r="C18" s="666" t="s">
        <v>1</v>
      </c>
      <c r="D18" s="667">
        <v>8</v>
      </c>
      <c r="E18" s="668">
        <v>15</v>
      </c>
      <c r="F18" s="668">
        <v>23</v>
      </c>
      <c r="G18" s="668">
        <v>32</v>
      </c>
      <c r="H18" s="669">
        <v>48</v>
      </c>
      <c r="I18" s="670">
        <f>H18/D18</f>
        <v>6</v>
      </c>
      <c r="J18" s="671">
        <f>H18-D18</f>
        <v>40</v>
      </c>
      <c r="K18" s="671">
        <v>20</v>
      </c>
      <c r="L18" s="664">
        <f>(QR_WB_freq/D18)*QR_WB_Len</f>
        <v>1.95</v>
      </c>
      <c r="M18" s="664">
        <f>(QR_WB_freq/D18)*QR_WB_ID</f>
        <v>2.12595</v>
      </c>
      <c r="N18" s="671" t="s">
        <v>8</v>
      </c>
      <c r="O18" s="666" t="s">
        <v>6</v>
      </c>
      <c r="P18" s="712">
        <f>0.76*Ruze(D18,Sigma_ngVLA)</f>
        <v>0.7578153247013113</v>
      </c>
      <c r="Q18" s="713">
        <f>0.69*Ruze(E18, Sigma_ngVLA)</f>
        <v>0.68305209109016363</v>
      </c>
      <c r="R18" s="713">
        <f>0.68*Ruze(F18,Sigma_ngVLA)</f>
        <v>0.66401081830818431</v>
      </c>
      <c r="S18" s="713">
        <f>0.68*Ruze(G18,Sigma_ngVLA)</f>
        <v>0.64938996166093366</v>
      </c>
      <c r="T18" s="714">
        <f>0.66*Ruze(H18, Sigma_ngVLA)</f>
        <v>0.59502664908565928</v>
      </c>
    </row>
    <row r="19" spans="1:28" ht="15.75" thickBot="1" x14ac:dyDescent="0.3">
      <c r="B19" s="672">
        <v>3</v>
      </c>
      <c r="C19" s="673" t="s">
        <v>1</v>
      </c>
      <c r="D19" s="674">
        <v>70</v>
      </c>
      <c r="E19" s="675">
        <v>80</v>
      </c>
      <c r="F19" s="675">
        <v>90</v>
      </c>
      <c r="G19" s="675">
        <v>105</v>
      </c>
      <c r="H19" s="676">
        <v>116</v>
      </c>
      <c r="I19" s="677">
        <f>H19/D19</f>
        <v>1.6571428571428573</v>
      </c>
      <c r="J19" s="678">
        <f>H19-D19</f>
        <v>46</v>
      </c>
      <c r="K19" s="678">
        <v>20</v>
      </c>
      <c r="L19" s="679">
        <f>(Ku_feed_freq/D19)*Ku_feed_length</f>
        <v>2.5371428571428574</v>
      </c>
      <c r="M19" s="679">
        <f>(Ku_feed_freq/D19)*Ku_feed_ID</f>
        <v>1.4914285714285713</v>
      </c>
      <c r="N19" s="678" t="s">
        <v>9</v>
      </c>
      <c r="O19" s="673" t="s">
        <v>6</v>
      </c>
      <c r="P19" s="751">
        <f>eAptr_ngVLArev6_fL*Ruze(D19,Sigma_ngVLA)</f>
        <v>0.68106501898057359</v>
      </c>
      <c r="Q19" s="679">
        <f>eAptr_ngVLArev6_fL*Ruze(E19,Sigma_ngVLA)</f>
        <v>0.63662956656254688</v>
      </c>
      <c r="R19" s="679">
        <f>eAptr_ngVLArev6_fM*Ruze(F19,Sigma_ngVLA)</f>
        <v>0.61407682325913293</v>
      </c>
      <c r="S19" s="679">
        <f>eAptr_ngVLArev6_fM*Ruze(G19,Sigma_ngVLA)</f>
        <v>0.53837421885355508</v>
      </c>
      <c r="T19" s="752">
        <f>eAptr_ngVLAver6_fH*Ruze(H19,Sigma_ngVLA)</f>
        <v>0.47987979272072678</v>
      </c>
    </row>
    <row r="20" spans="1:28" ht="12" customHeight="1" thickBot="1" x14ac:dyDescent="0.3">
      <c r="B20" s="2"/>
      <c r="C20" s="2"/>
    </row>
    <row r="21" spans="1:28" ht="18.75" x14ac:dyDescent="0.25">
      <c r="B21" s="936" t="s">
        <v>16</v>
      </c>
      <c r="C21" s="944" t="s">
        <v>17</v>
      </c>
      <c r="D21" s="966" t="s">
        <v>33</v>
      </c>
      <c r="E21" s="934"/>
      <c r="F21" s="934"/>
      <c r="G21" s="934"/>
      <c r="H21" s="967"/>
      <c r="I21" s="966" t="s">
        <v>10</v>
      </c>
      <c r="J21" s="934"/>
      <c r="K21" s="934"/>
      <c r="L21" s="934"/>
      <c r="M21" s="967"/>
      <c r="N21" s="966" t="s">
        <v>18</v>
      </c>
      <c r="O21" s="934"/>
      <c r="P21" s="934"/>
      <c r="Q21" s="934"/>
      <c r="R21" s="967"/>
    </row>
    <row r="22" spans="1:28" ht="19.5" thickBot="1" x14ac:dyDescent="0.3">
      <c r="B22" s="937"/>
      <c r="C22" s="945"/>
      <c r="D22" s="15" t="s">
        <v>11</v>
      </c>
      <c r="E22" s="63" t="s">
        <v>56</v>
      </c>
      <c r="F22" s="63" t="s">
        <v>57</v>
      </c>
      <c r="G22" s="63" t="s">
        <v>61</v>
      </c>
      <c r="H22" s="16" t="s">
        <v>12</v>
      </c>
      <c r="I22" s="15" t="s">
        <v>11</v>
      </c>
      <c r="J22" s="126" t="s">
        <v>56</v>
      </c>
      <c r="K22" s="126" t="s">
        <v>57</v>
      </c>
      <c r="L22" s="126" t="s">
        <v>61</v>
      </c>
      <c r="M22" s="80" t="s">
        <v>12</v>
      </c>
      <c r="N22" s="15" t="s">
        <v>11</v>
      </c>
      <c r="O22" s="126" t="s">
        <v>56</v>
      </c>
      <c r="P22" s="126" t="s">
        <v>57</v>
      </c>
      <c r="Q22" s="126" t="s">
        <v>61</v>
      </c>
      <c r="R22" s="16" t="s">
        <v>12</v>
      </c>
    </row>
    <row r="23" spans="1:28" ht="15.75" thickTop="1" x14ac:dyDescent="0.25">
      <c r="B23" s="656">
        <v>1</v>
      </c>
      <c r="C23" s="680" t="s">
        <v>1</v>
      </c>
      <c r="D23" s="794">
        <f t="shared" ref="D23:H25" si="0">Spill_Greg(Elev_Angle)</f>
        <v>4.0955000000000004</v>
      </c>
      <c r="E23" s="795">
        <f t="shared" si="0"/>
        <v>4.0955000000000004</v>
      </c>
      <c r="F23" s="795">
        <f t="shared" si="0"/>
        <v>4.0955000000000004</v>
      </c>
      <c r="G23" s="795">
        <f t="shared" si="0"/>
        <v>4.0955000000000004</v>
      </c>
      <c r="H23" s="796">
        <f t="shared" si="0"/>
        <v>4.0955000000000004</v>
      </c>
      <c r="I23" s="681">
        <v>3</v>
      </c>
      <c r="J23" s="682">
        <v>3</v>
      </c>
      <c r="K23" s="682">
        <v>4</v>
      </c>
      <c r="L23" s="682">
        <v>5</v>
      </c>
      <c r="M23" s="683">
        <v>6</v>
      </c>
      <c r="N23" s="681">
        <f>3+2+2+I23</f>
        <v>10</v>
      </c>
      <c r="O23" s="682">
        <f>3+2+2+J23</f>
        <v>10</v>
      </c>
      <c r="P23" s="682">
        <f>3+2+2+K23</f>
        <v>11</v>
      </c>
      <c r="Q23" s="682">
        <f>3+2+2+L23</f>
        <v>12</v>
      </c>
      <c r="R23" s="684">
        <f t="shared" ref="R23" si="1">3+2+2+M23</f>
        <v>13</v>
      </c>
    </row>
    <row r="24" spans="1:28" x14ac:dyDescent="0.25">
      <c r="B24" s="665">
        <v>2</v>
      </c>
      <c r="C24" s="685" t="s">
        <v>1</v>
      </c>
      <c r="D24" s="794">
        <f t="shared" si="0"/>
        <v>4.0955000000000004</v>
      </c>
      <c r="E24" s="797">
        <f t="shared" si="0"/>
        <v>4.0955000000000004</v>
      </c>
      <c r="F24" s="797">
        <f t="shared" si="0"/>
        <v>4.0955000000000004</v>
      </c>
      <c r="G24" s="797">
        <f t="shared" si="0"/>
        <v>4.0955000000000004</v>
      </c>
      <c r="H24" s="796">
        <f t="shared" si="0"/>
        <v>4.0955000000000004</v>
      </c>
      <c r="I24" s="686">
        <v>12</v>
      </c>
      <c r="J24" s="687">
        <v>12</v>
      </c>
      <c r="K24" s="687">
        <v>12</v>
      </c>
      <c r="L24" s="687">
        <v>12</v>
      </c>
      <c r="M24" s="688">
        <v>20</v>
      </c>
      <c r="N24" s="686">
        <f>1+1+3+1+I24+1</f>
        <v>19</v>
      </c>
      <c r="O24" s="687">
        <f>2+1+3+2+J24+2</f>
        <v>22</v>
      </c>
      <c r="P24" s="687">
        <f>3+1+3+2+K24+3</f>
        <v>24</v>
      </c>
      <c r="Q24" s="687">
        <f>3+1+3+3+L24+3</f>
        <v>25</v>
      </c>
      <c r="R24" s="689">
        <f>3+1+3+3+M24+4</f>
        <v>34</v>
      </c>
    </row>
    <row r="25" spans="1:28" ht="15.75" thickBot="1" x14ac:dyDescent="0.3">
      <c r="B25" s="672">
        <v>3</v>
      </c>
      <c r="C25" s="690" t="s">
        <v>1</v>
      </c>
      <c r="D25" s="798">
        <f t="shared" si="0"/>
        <v>4.0955000000000004</v>
      </c>
      <c r="E25" s="691">
        <f t="shared" si="0"/>
        <v>4.0955000000000004</v>
      </c>
      <c r="F25" s="691">
        <f t="shared" si="0"/>
        <v>4.0955000000000004</v>
      </c>
      <c r="G25" s="691">
        <f t="shared" si="0"/>
        <v>4.0955000000000004</v>
      </c>
      <c r="H25" s="692">
        <f t="shared" si="0"/>
        <v>4.0955000000000004</v>
      </c>
      <c r="I25" s="898">
        <v>25</v>
      </c>
      <c r="J25" s="899">
        <v>26.5</v>
      </c>
      <c r="K25" s="899">
        <v>26</v>
      </c>
      <c r="L25" s="899">
        <v>26.5</v>
      </c>
      <c r="M25" s="900">
        <v>42</v>
      </c>
      <c r="N25" s="901">
        <v>50.6</v>
      </c>
      <c r="O25" s="902">
        <v>48.9</v>
      </c>
      <c r="P25" s="902">
        <v>48.8</v>
      </c>
      <c r="Q25" s="902">
        <v>51</v>
      </c>
      <c r="R25" s="903">
        <v>72.599999999999994</v>
      </c>
    </row>
    <row r="26" spans="1:28" ht="12" customHeight="1" thickBot="1" x14ac:dyDescent="0.3">
      <c r="D26" s="1"/>
      <c r="E26" s="1"/>
      <c r="F26" s="1"/>
      <c r="G26" s="4"/>
    </row>
    <row r="27" spans="1:28" s="2" customFormat="1" ht="21" customHeight="1" x14ac:dyDescent="0.25">
      <c r="A27"/>
      <c r="B27" s="936" t="s">
        <v>16</v>
      </c>
      <c r="C27" s="944" t="s">
        <v>17</v>
      </c>
      <c r="D27" s="966" t="s">
        <v>59</v>
      </c>
      <c r="E27" s="934"/>
      <c r="F27" s="934"/>
      <c r="G27" s="934"/>
      <c r="H27" s="967"/>
      <c r="I27" s="968" t="s">
        <v>19</v>
      </c>
      <c r="J27" s="955"/>
      <c r="K27" s="955"/>
      <c r="L27" s="955"/>
      <c r="M27" s="969"/>
      <c r="N27" s="968" t="s">
        <v>48</v>
      </c>
      <c r="O27" s="955"/>
      <c r="P27" s="955"/>
      <c r="Q27" s="955"/>
      <c r="R27" s="969"/>
      <c r="S27" s="968" t="s">
        <v>196</v>
      </c>
      <c r="T27" s="955"/>
      <c r="U27" s="955"/>
      <c r="V27" s="955"/>
      <c r="W27" s="969"/>
      <c r="X27"/>
      <c r="Y27"/>
      <c r="Z27"/>
      <c r="AA27"/>
      <c r="AB27"/>
    </row>
    <row r="28" spans="1:28" s="2" customFormat="1" ht="18" customHeight="1" thickBot="1" x14ac:dyDescent="0.3">
      <c r="A28"/>
      <c r="B28" s="937"/>
      <c r="C28" s="945"/>
      <c r="D28" s="15" t="s">
        <v>11</v>
      </c>
      <c r="E28" s="126" t="s">
        <v>56</v>
      </c>
      <c r="F28" s="126" t="s">
        <v>57</v>
      </c>
      <c r="G28" s="126" t="s">
        <v>57</v>
      </c>
      <c r="H28" s="16" t="s">
        <v>12</v>
      </c>
      <c r="I28" s="15" t="s">
        <v>11</v>
      </c>
      <c r="J28" s="126" t="s">
        <v>56</v>
      </c>
      <c r="K28" s="126" t="s">
        <v>57</v>
      </c>
      <c r="L28" s="126" t="s">
        <v>57</v>
      </c>
      <c r="M28" s="16" t="s">
        <v>12</v>
      </c>
      <c r="N28" s="15" t="s">
        <v>11</v>
      </c>
      <c r="O28" s="126" t="s">
        <v>56</v>
      </c>
      <c r="P28" s="126" t="s">
        <v>57</v>
      </c>
      <c r="Q28" s="126" t="s">
        <v>57</v>
      </c>
      <c r="R28" s="16" t="s">
        <v>12</v>
      </c>
      <c r="S28" s="15" t="s">
        <v>11</v>
      </c>
      <c r="T28" s="126" t="s">
        <v>56</v>
      </c>
      <c r="U28" s="126" t="s">
        <v>57</v>
      </c>
      <c r="V28" s="126" t="s">
        <v>57</v>
      </c>
      <c r="W28" s="16" t="s">
        <v>12</v>
      </c>
      <c r="X28"/>
      <c r="Y28"/>
      <c r="Z28"/>
      <c r="AA28"/>
      <c r="AB28"/>
    </row>
    <row r="29" spans="1:28" s="2" customFormat="1" ht="15.75" thickTop="1" x14ac:dyDescent="0.25">
      <c r="A29"/>
      <c r="B29" s="656">
        <v>1</v>
      </c>
      <c r="C29" s="680" t="s">
        <v>1</v>
      </c>
      <c r="D29" s="693">
        <f t="shared" ref="D29:F30" si="2">Tsky_Lookup(D17,Tsky_Data_Table, PWV, PWV_Values, Elev_Angle)</f>
        <v>4.4000000000000004</v>
      </c>
      <c r="E29" s="694">
        <f t="shared" si="2"/>
        <v>4.5</v>
      </c>
      <c r="F29" s="694">
        <f t="shared" si="2"/>
        <v>4.5999999999999996</v>
      </c>
      <c r="G29" s="694">
        <f t="shared" ref="G29" si="3">Tsky_Lookup(G17,Tsky_Data_Table, PWV, PWV_Values, Elev_Angle)</f>
        <v>4.7</v>
      </c>
      <c r="H29" s="695">
        <f>Tsky_Lookup(H17,Tsky_Data_Table, PWV, PWV_Values, Elev_Angle)</f>
        <v>4.8</v>
      </c>
      <c r="I29" s="715">
        <f t="shared" ref="I29:M31" si="4">N23+D29+D23</f>
        <v>18.4955</v>
      </c>
      <c r="J29" s="716">
        <f t="shared" si="4"/>
        <v>18.595500000000001</v>
      </c>
      <c r="K29" s="716">
        <f t="shared" si="4"/>
        <v>19.695499999999999</v>
      </c>
      <c r="L29" s="716">
        <f t="shared" si="4"/>
        <v>20.795500000000001</v>
      </c>
      <c r="M29" s="717">
        <f t="shared" si="4"/>
        <v>21.895500000000002</v>
      </c>
      <c r="N29" s="715">
        <f t="shared" ref="N29:R31" si="5">I29/P17</f>
        <v>24.337760541203867</v>
      </c>
      <c r="O29" s="716">
        <f t="shared" si="5"/>
        <v>27.357396079454702</v>
      </c>
      <c r="P29" s="716">
        <f t="shared" si="5"/>
        <v>28.996558805064929</v>
      </c>
      <c r="Q29" s="716">
        <f t="shared" si="5"/>
        <v>30.631177831061198</v>
      </c>
      <c r="R29" s="717">
        <f t="shared" si="5"/>
        <v>34.310346337015702</v>
      </c>
      <c r="S29" s="732">
        <f t="shared" ref="S29:W31" si="6">2*k*N29/Ao_array</f>
        <v>1.0725649066684484</v>
      </c>
      <c r="T29" s="733">
        <f t="shared" si="6"/>
        <v>1.2056402199773093</v>
      </c>
      <c r="U29" s="733">
        <f t="shared" si="6"/>
        <v>1.2778781077990771</v>
      </c>
      <c r="V29" s="733">
        <f t="shared" si="6"/>
        <v>1.3499157548162677</v>
      </c>
      <c r="W29" s="734">
        <f t="shared" si="6"/>
        <v>1.5120566805816338</v>
      </c>
      <c r="X29"/>
      <c r="Y29"/>
      <c r="Z29"/>
      <c r="AA29"/>
      <c r="AB29"/>
    </row>
    <row r="30" spans="1:28" s="2" customFormat="1" x14ac:dyDescent="0.25">
      <c r="A30"/>
      <c r="B30" s="665">
        <v>2</v>
      </c>
      <c r="C30" s="685" t="s">
        <v>1</v>
      </c>
      <c r="D30" s="693">
        <f t="shared" si="2"/>
        <v>4.8</v>
      </c>
      <c r="E30" s="694">
        <f t="shared" si="2"/>
        <v>6</v>
      </c>
      <c r="F30" s="694">
        <f t="shared" si="2"/>
        <v>22.1</v>
      </c>
      <c r="G30" s="694">
        <f t="shared" ref="G30" si="7">Tsky_Lookup(G18,Tsky_Data_Table, PWV, PWV_Values, Elev_Angle)</f>
        <v>11.5</v>
      </c>
      <c r="H30" s="695">
        <f>Tsky_Lookup(H18,Tsky_Data_Table, PWV, PWV_Values, Elev_Angle)</f>
        <v>42.9</v>
      </c>
      <c r="I30" s="715">
        <f t="shared" si="4"/>
        <v>27.895500000000002</v>
      </c>
      <c r="J30" s="716">
        <f t="shared" si="4"/>
        <v>32.095500000000001</v>
      </c>
      <c r="K30" s="716">
        <f t="shared" si="4"/>
        <v>50.195500000000003</v>
      </c>
      <c r="L30" s="716">
        <f t="shared" si="4"/>
        <v>40.595500000000001</v>
      </c>
      <c r="M30" s="717">
        <f t="shared" si="4"/>
        <v>80.995500000000007</v>
      </c>
      <c r="N30" s="715">
        <f t="shared" si="5"/>
        <v>36.810419492367558</v>
      </c>
      <c r="O30" s="716">
        <f t="shared" si="5"/>
        <v>46.988363579672225</v>
      </c>
      <c r="P30" s="716">
        <f t="shared" si="5"/>
        <v>75.594400898304329</v>
      </c>
      <c r="Q30" s="716">
        <f t="shared" si="5"/>
        <v>62.513285385825156</v>
      </c>
      <c r="R30" s="717">
        <f t="shared" si="5"/>
        <v>136.12079412655012</v>
      </c>
      <c r="S30" s="732">
        <f t="shared" si="6"/>
        <v>1.6222348839538991</v>
      </c>
      <c r="T30" s="733">
        <f t="shared" si="6"/>
        <v>2.0707767960823777</v>
      </c>
      <c r="U30" s="733">
        <f t="shared" si="6"/>
        <v>3.3314446251896781</v>
      </c>
      <c r="V30" s="733">
        <f t="shared" si="6"/>
        <v>2.7549599722567173</v>
      </c>
      <c r="W30" s="734">
        <f t="shared" si="6"/>
        <v>5.9988422764207421</v>
      </c>
      <c r="X30"/>
      <c r="Y30"/>
      <c r="Z30"/>
      <c r="AA30"/>
      <c r="AB30"/>
    </row>
    <row r="31" spans="1:28" ht="15.75" thickBot="1" x14ac:dyDescent="0.3">
      <c r="B31" s="672">
        <v>3</v>
      </c>
      <c r="C31" s="690" t="s">
        <v>1</v>
      </c>
      <c r="D31" s="830">
        <f>Tsky_Lookup(D19,Tsky_Data_Table, "1mm", PWV_Values, Elev_Angle)</f>
        <v>68.3</v>
      </c>
      <c r="E31" s="831">
        <f>Tsky_Lookup(E19,Tsky_Data_Table, "1mm", PWV_Values, Elev_Angle)</f>
        <v>22.8</v>
      </c>
      <c r="F31" s="831">
        <f>Tsky_Lookup(F19,Tsky_Data_Table, "1mm", PWV_Values, Elev_Angle)</f>
        <v>15.4</v>
      </c>
      <c r="G31" s="831">
        <f>Tsky_Lookup(G19,Tsky_Data_Table, "1mm", PWV_Values, Elev_Angle)</f>
        <v>16.899999999999999</v>
      </c>
      <c r="H31" s="832">
        <f>Tsky_Lookup(H19,Tsky_Data_Table, "1mm", PWV_Values, Elev_Angle)</f>
        <v>112.3</v>
      </c>
      <c r="I31" s="895">
        <f t="shared" si="4"/>
        <v>122.99550000000001</v>
      </c>
      <c r="J31" s="896">
        <f t="shared" si="4"/>
        <v>75.795500000000004</v>
      </c>
      <c r="K31" s="896">
        <f t="shared" si="4"/>
        <v>68.295500000000004</v>
      </c>
      <c r="L31" s="896">
        <f t="shared" si="4"/>
        <v>71.995500000000007</v>
      </c>
      <c r="M31" s="897">
        <f t="shared" si="4"/>
        <v>188.99549999999996</v>
      </c>
      <c r="N31" s="895">
        <f t="shared" si="5"/>
        <v>180.59288991835342</v>
      </c>
      <c r="O31" s="896">
        <f t="shared" si="5"/>
        <v>119.05746132598655</v>
      </c>
      <c r="P31" s="896">
        <f t="shared" si="5"/>
        <v>111.21654068872118</v>
      </c>
      <c r="Q31" s="896">
        <f t="shared" si="5"/>
        <v>133.72761450819721</v>
      </c>
      <c r="R31" s="897">
        <f>M31/T19</f>
        <v>393.83925488604336</v>
      </c>
      <c r="S31" s="848">
        <f t="shared" si="6"/>
        <v>7.9587271718091639</v>
      </c>
      <c r="T31" s="849">
        <f t="shared" si="6"/>
        <v>5.2468613403890707</v>
      </c>
      <c r="U31" s="849">
        <f t="shared" si="6"/>
        <v>4.9013120324621857</v>
      </c>
      <c r="V31" s="849">
        <f t="shared" si="6"/>
        <v>5.8933748703439219</v>
      </c>
      <c r="W31" s="850">
        <f t="shared" si="6"/>
        <v>17.356492720193614</v>
      </c>
    </row>
  </sheetData>
  <mergeCells count="24">
    <mergeCell ref="P15:T15"/>
    <mergeCell ref="D21:H21"/>
    <mergeCell ref="I21:M21"/>
    <mergeCell ref="N21:R21"/>
    <mergeCell ref="D27:H27"/>
    <mergeCell ref="I27:M27"/>
    <mergeCell ref="N27:R27"/>
    <mergeCell ref="I15:I16"/>
    <mergeCell ref="E15:E16"/>
    <mergeCell ref="O15:O16"/>
    <mergeCell ref="K15:M15"/>
    <mergeCell ref="S27:W27"/>
    <mergeCell ref="B27:B28"/>
    <mergeCell ref="C27:C28"/>
    <mergeCell ref="F15:F16"/>
    <mergeCell ref="N15:N16"/>
    <mergeCell ref="J15:J16"/>
    <mergeCell ref="D15:D16"/>
    <mergeCell ref="H15:H16"/>
    <mergeCell ref="B21:B22"/>
    <mergeCell ref="C21:C22"/>
    <mergeCell ref="B15:B16"/>
    <mergeCell ref="C15:C16"/>
    <mergeCell ref="G15:G16"/>
  </mergeCells>
  <pageMargins left="0.25" right="0.25" top="0.75" bottom="0.75" header="0.3" footer="0.3"/>
  <pageSetup scale="8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pageSetUpPr fitToPage="1"/>
  </sheetPr>
  <dimension ref="B1:Q138"/>
  <sheetViews>
    <sheetView zoomScale="78" zoomScaleNormal="78" workbookViewId="0">
      <selection activeCell="H130" sqref="H130"/>
    </sheetView>
  </sheetViews>
  <sheetFormatPr defaultColWidth="11.42578125" defaultRowHeight="15" x14ac:dyDescent="0.25"/>
  <cols>
    <col min="1" max="1" width="3.7109375" customWidth="1"/>
  </cols>
  <sheetData>
    <row r="1" spans="2:17" ht="9" customHeight="1" thickBot="1" x14ac:dyDescent="0.3"/>
    <row r="2" spans="2:17" s="76" customFormat="1" ht="21.75" thickBot="1" x14ac:dyDescent="0.4">
      <c r="B2" s="83"/>
      <c r="C2" s="83"/>
      <c r="D2" s="83"/>
      <c r="E2" s="84" t="s">
        <v>29</v>
      </c>
      <c r="F2" s="78" t="s">
        <v>25</v>
      </c>
      <c r="H2" s="81"/>
      <c r="I2" s="77"/>
      <c r="J2" s="84" t="s">
        <v>97</v>
      </c>
      <c r="K2" s="107">
        <v>45</v>
      </c>
      <c r="P2" s="84" t="s">
        <v>96</v>
      </c>
      <c r="Q2" s="718">
        <v>160</v>
      </c>
    </row>
    <row r="128" ht="15.75" thickBot="1" x14ac:dyDescent="0.3"/>
    <row r="129" spans="2:15" ht="21.75" thickBot="1" x14ac:dyDescent="0.4">
      <c r="B129" s="974" t="s">
        <v>259</v>
      </c>
      <c r="C129" s="975"/>
      <c r="D129" s="975"/>
      <c r="E129" s="975"/>
      <c r="F129" s="975"/>
      <c r="G129" s="975"/>
      <c r="H129" s="975"/>
      <c r="I129" s="975"/>
      <c r="J129" s="975"/>
      <c r="K129" s="975"/>
      <c r="L129" s="975"/>
      <c r="M129" s="975"/>
      <c r="N129" s="975"/>
      <c r="O129" s="976"/>
    </row>
    <row r="130" spans="2:15" ht="19.5" thickBot="1" x14ac:dyDescent="0.35">
      <c r="B130" s="867" t="s">
        <v>251</v>
      </c>
      <c r="C130" s="878">
        <v>70</v>
      </c>
      <c r="D130" s="879">
        <v>75</v>
      </c>
      <c r="E130" s="879">
        <v>80</v>
      </c>
      <c r="F130" s="879">
        <v>85</v>
      </c>
      <c r="G130" s="879">
        <v>90</v>
      </c>
      <c r="H130" s="879">
        <v>95</v>
      </c>
      <c r="I130" s="879">
        <v>100</v>
      </c>
      <c r="J130" s="879">
        <v>105</v>
      </c>
      <c r="K130" s="879">
        <v>110</v>
      </c>
      <c r="L130" s="879">
        <v>112</v>
      </c>
      <c r="M130" s="879">
        <v>114</v>
      </c>
      <c r="N130" s="879">
        <v>115</v>
      </c>
      <c r="O130" s="880">
        <v>116</v>
      </c>
    </row>
    <row r="131" spans="2:15" ht="19.5" thickTop="1" x14ac:dyDescent="0.3">
      <c r="B131" s="863" t="s">
        <v>250</v>
      </c>
      <c r="C131" s="864">
        <v>50.6</v>
      </c>
      <c r="D131" s="865">
        <v>48.3</v>
      </c>
      <c r="E131" s="865">
        <v>50.2</v>
      </c>
      <c r="F131" s="865">
        <v>48.3</v>
      </c>
      <c r="G131" s="865">
        <v>49</v>
      </c>
      <c r="H131" s="865">
        <v>50.1</v>
      </c>
      <c r="I131" s="865">
        <v>51.3</v>
      </c>
      <c r="J131" s="865">
        <v>50.5</v>
      </c>
      <c r="K131" s="865">
        <v>50.4</v>
      </c>
      <c r="L131" s="865">
        <v>50.4</v>
      </c>
      <c r="M131" s="865">
        <v>52.3</v>
      </c>
      <c r="N131" s="865">
        <v>54.1</v>
      </c>
      <c r="O131" s="866">
        <v>72.599999999999994</v>
      </c>
    </row>
    <row r="132" spans="2:15" ht="18.75" x14ac:dyDescent="0.3">
      <c r="B132" s="855" t="s">
        <v>254</v>
      </c>
      <c r="C132" s="856">
        <f t="shared" ref="C132:O132" si="0">Tsky_Lookup(C130,Tsky_Data_Table, "1mm", PWV_Values, Elev_Angle)</f>
        <v>68.3</v>
      </c>
      <c r="D132" s="856">
        <f t="shared" si="0"/>
        <v>34.1</v>
      </c>
      <c r="E132" s="856">
        <f t="shared" si="0"/>
        <v>22.8</v>
      </c>
      <c r="F132" s="856">
        <f t="shared" si="0"/>
        <v>17.8</v>
      </c>
      <c r="G132" s="856">
        <f t="shared" si="0"/>
        <v>15.4</v>
      </c>
      <c r="H132" s="856">
        <f t="shared" si="0"/>
        <v>14.5</v>
      </c>
      <c r="I132" s="856">
        <f t="shared" si="0"/>
        <v>14.8</v>
      </c>
      <c r="J132" s="856">
        <f t="shared" si="0"/>
        <v>16.899999999999999</v>
      </c>
      <c r="K132" s="856">
        <f t="shared" si="0"/>
        <v>24.7</v>
      </c>
      <c r="L132" s="856">
        <f t="shared" si="0"/>
        <v>33.5</v>
      </c>
      <c r="M132" s="856">
        <f t="shared" si="0"/>
        <v>53.6</v>
      </c>
      <c r="N132" s="856">
        <f t="shared" si="0"/>
        <v>74.599999999999994</v>
      </c>
      <c r="O132" s="857">
        <f t="shared" si="0"/>
        <v>112.3</v>
      </c>
    </row>
    <row r="133" spans="2:15" ht="18.75" x14ac:dyDescent="0.3">
      <c r="B133" s="862" t="s">
        <v>256</v>
      </c>
      <c r="C133" s="861">
        <f t="shared" ref="C133:O133" si="1">Spill_Greg(Elev_Angle)</f>
        <v>4.0955000000000004</v>
      </c>
      <c r="D133" s="861">
        <f t="shared" si="1"/>
        <v>4.0955000000000004</v>
      </c>
      <c r="E133" s="861">
        <f t="shared" si="1"/>
        <v>4.0955000000000004</v>
      </c>
      <c r="F133" s="861">
        <f t="shared" si="1"/>
        <v>4.0955000000000004</v>
      </c>
      <c r="G133" s="861">
        <f t="shared" si="1"/>
        <v>4.0955000000000004</v>
      </c>
      <c r="H133" s="861">
        <f t="shared" si="1"/>
        <v>4.0955000000000004</v>
      </c>
      <c r="I133" s="861">
        <f t="shared" si="1"/>
        <v>4.0955000000000004</v>
      </c>
      <c r="J133" s="861">
        <f t="shared" si="1"/>
        <v>4.0955000000000004</v>
      </c>
      <c r="K133" s="861">
        <f t="shared" si="1"/>
        <v>4.0955000000000004</v>
      </c>
      <c r="L133" s="861">
        <f t="shared" si="1"/>
        <v>4.0955000000000004</v>
      </c>
      <c r="M133" s="861">
        <f t="shared" si="1"/>
        <v>4.0955000000000004</v>
      </c>
      <c r="N133" s="861">
        <f t="shared" si="1"/>
        <v>4.0955000000000004</v>
      </c>
      <c r="O133" s="874">
        <f t="shared" si="1"/>
        <v>4.0955000000000004</v>
      </c>
    </row>
    <row r="134" spans="2:15" ht="19.5" thickBot="1" x14ac:dyDescent="0.35">
      <c r="B134" s="872" t="s">
        <v>257</v>
      </c>
      <c r="C134" s="873">
        <f>SUM(C131:C133)+T_IRD</f>
        <v>123.99550000000001</v>
      </c>
      <c r="D134" s="873">
        <f>SUM(D131:D133)+T_IRD</f>
        <v>87.495500000000007</v>
      </c>
      <c r="E134" s="873">
        <f t="shared" ref="E134:N134" si="2">SUM(E131:E133)+T_IRD</f>
        <v>78.095500000000001</v>
      </c>
      <c r="F134" s="873">
        <f t="shared" si="2"/>
        <v>71.195499999999996</v>
      </c>
      <c r="G134" s="873">
        <f t="shared" si="2"/>
        <v>69.495500000000007</v>
      </c>
      <c r="H134" s="873">
        <f t="shared" si="2"/>
        <v>69.695499999999996</v>
      </c>
      <c r="I134" s="873">
        <f t="shared" si="2"/>
        <v>71.195499999999996</v>
      </c>
      <c r="J134" s="873">
        <f t="shared" si="2"/>
        <v>72.495500000000007</v>
      </c>
      <c r="K134" s="873">
        <f t="shared" si="2"/>
        <v>80.195499999999996</v>
      </c>
      <c r="L134" s="873">
        <f t="shared" si="2"/>
        <v>88.995500000000007</v>
      </c>
      <c r="M134" s="873">
        <f t="shared" si="2"/>
        <v>110.99550000000001</v>
      </c>
      <c r="N134" s="873">
        <f t="shared" si="2"/>
        <v>133.79549999999998</v>
      </c>
      <c r="O134" s="875">
        <f>SUM(O131:O133)+T_IRD</f>
        <v>189.99549999999996</v>
      </c>
    </row>
    <row r="135" spans="2:15" ht="19.5" thickTop="1" x14ac:dyDescent="0.3">
      <c r="B135" s="868" t="s">
        <v>252</v>
      </c>
      <c r="C135" s="869">
        <v>0.84899999999999998</v>
      </c>
      <c r="D135" s="870">
        <v>0.85775000000000001</v>
      </c>
      <c r="E135" s="870">
        <v>0.86650000000000005</v>
      </c>
      <c r="F135" s="870">
        <v>0.87525000000000008</v>
      </c>
      <c r="G135" s="870">
        <v>0.88400000000000012</v>
      </c>
      <c r="H135" s="870">
        <v>0.88300000000000012</v>
      </c>
      <c r="I135" s="870">
        <v>0.88200000000000012</v>
      </c>
      <c r="J135" s="870">
        <v>0.88100000000000012</v>
      </c>
      <c r="K135" s="870">
        <v>0.88000000000000012</v>
      </c>
      <c r="L135" s="870">
        <v>0.87970000000000004</v>
      </c>
      <c r="M135" s="870">
        <v>0.89739999999999998</v>
      </c>
      <c r="N135" s="870">
        <v>0.87909999999999999</v>
      </c>
      <c r="O135" s="871">
        <v>0.879</v>
      </c>
    </row>
    <row r="136" spans="2:15" ht="19.5" thickBot="1" x14ac:dyDescent="0.35">
      <c r="B136" s="854" t="s">
        <v>253</v>
      </c>
      <c r="C136" s="876">
        <f t="shared" ref="C136:O136" si="3">Ruze(C130,Sigma_ngVLA)</f>
        <v>0.80219672435874401</v>
      </c>
      <c r="D136" s="876">
        <f t="shared" si="3"/>
        <v>0.77645870283989205</v>
      </c>
      <c r="E136" s="876">
        <f t="shared" si="3"/>
        <v>0.74985814671678075</v>
      </c>
      <c r="F136" s="876">
        <f t="shared" si="3"/>
        <v>0.72254207272723725</v>
      </c>
      <c r="G136" s="876">
        <f t="shared" si="3"/>
        <v>0.694657039885897</v>
      </c>
      <c r="H136" s="876">
        <f t="shared" si="3"/>
        <v>0.66634787402994688</v>
      </c>
      <c r="I136" s="876">
        <f t="shared" si="3"/>
        <v>0.63775645924742419</v>
      </c>
      <c r="J136" s="876">
        <f t="shared" si="3"/>
        <v>0.60902060956284509</v>
      </c>
      <c r="K136" s="876">
        <f t="shared" si="3"/>
        <v>0.58027303249018181</v>
      </c>
      <c r="L136" s="876">
        <f t="shared" si="3"/>
        <v>0.56879931375009762</v>
      </c>
      <c r="M136" s="876">
        <f t="shared" si="3"/>
        <v>0.5573518714085206</v>
      </c>
      <c r="N136" s="876">
        <f t="shared" si="3"/>
        <v>0.55164039416630428</v>
      </c>
      <c r="O136" s="877">
        <f t="shared" si="3"/>
        <v>0.54593833074030351</v>
      </c>
    </row>
    <row r="137" spans="2:15" ht="19.5" thickBot="1" x14ac:dyDescent="0.35">
      <c r="B137" s="858" t="s">
        <v>255</v>
      </c>
      <c r="C137" s="859">
        <f>C134/(C135*C136)</f>
        <v>182.06117851361384</v>
      </c>
      <c r="D137" s="859">
        <f t="shared" ref="D137:O137" si="4">D134/(D135*D136)</f>
        <v>131.37315459435001</v>
      </c>
      <c r="E137" s="859">
        <f t="shared" si="4"/>
        <v>120.19276568317103</v>
      </c>
      <c r="F137" s="859">
        <f t="shared" si="4"/>
        <v>112.57897348081144</v>
      </c>
      <c r="G137" s="859">
        <f t="shared" si="4"/>
        <v>113.17069358058762</v>
      </c>
      <c r="H137" s="859">
        <f t="shared" si="4"/>
        <v>118.45216913280105</v>
      </c>
      <c r="I137" s="859">
        <f t="shared" si="4"/>
        <v>126.56950842521178</v>
      </c>
      <c r="J137" s="859">
        <f t="shared" si="4"/>
        <v>135.11487117364442</v>
      </c>
      <c r="K137" s="859">
        <f t="shared" si="4"/>
        <v>157.04891473057026</v>
      </c>
      <c r="L137" s="859">
        <f t="shared" si="4"/>
        <v>177.85840431644581</v>
      </c>
      <c r="M137" s="859">
        <f t="shared" si="4"/>
        <v>221.91662712699414</v>
      </c>
      <c r="N137" s="859">
        <f t="shared" si="4"/>
        <v>275.89711978020927</v>
      </c>
      <c r="O137" s="860">
        <f t="shared" si="4"/>
        <v>395.92311008305091</v>
      </c>
    </row>
    <row r="138" spans="2:15" ht="19.5" thickBot="1" x14ac:dyDescent="0.35">
      <c r="B138" s="858" t="s">
        <v>258</v>
      </c>
      <c r="C138" s="881">
        <f t="shared" ref="C138:O138" si="5">2*k*C137/Ao_array</f>
        <v>8.0234346381132884</v>
      </c>
      <c r="D138" s="881">
        <f t="shared" si="5"/>
        <v>5.7896138413258758</v>
      </c>
      <c r="E138" s="881">
        <f t="shared" si="5"/>
        <v>5.2968941940627818</v>
      </c>
      <c r="F138" s="881">
        <f t="shared" si="5"/>
        <v>4.9613544343921561</v>
      </c>
      <c r="G138" s="881">
        <f t="shared" si="5"/>
        <v>4.9874315343174267</v>
      </c>
      <c r="H138" s="881">
        <f t="shared" si="5"/>
        <v>5.2201861184189964</v>
      </c>
      <c r="I138" s="881">
        <f t="shared" si="5"/>
        <v>5.5779171942022732</v>
      </c>
      <c r="J138" s="881">
        <f t="shared" si="5"/>
        <v>5.9545112601683483</v>
      </c>
      <c r="K138" s="881">
        <f t="shared" si="5"/>
        <v>6.9211443791304168</v>
      </c>
      <c r="L138" s="881">
        <f t="shared" si="5"/>
        <v>7.838218413847196</v>
      </c>
      <c r="M138" s="881">
        <f t="shared" si="5"/>
        <v>9.7798639303592925</v>
      </c>
      <c r="N138" s="881">
        <f t="shared" si="5"/>
        <v>12.158783797143741</v>
      </c>
      <c r="O138" s="881">
        <f t="shared" si="5"/>
        <v>17.448328201568536</v>
      </c>
    </row>
  </sheetData>
  <mergeCells count="1">
    <mergeCell ref="B129:O129"/>
  </mergeCells>
  <dataValidations count="2">
    <dataValidation type="list" allowBlank="1" showInputMessage="1" showErrorMessage="1" sqref="K2">
      <formula1>"45,90"</formula1>
    </dataValidation>
    <dataValidation type="list" allowBlank="1" showInputMessage="1" showErrorMessage="1" sqref="Q2">
      <formula1>"160,300"</formula1>
    </dataValidation>
  </dataValidations>
  <pageMargins left="0.25" right="0.25" top="0.75" bottom="0.75" header="0.3" footer="0.3"/>
  <pageSetup scale="72"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'Tsky Data'!$B$5:$D$5</xm:f>
          </x14:formula1>
          <xm:sqref>F2</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B050"/>
  </sheetPr>
  <dimension ref="A1:S200"/>
  <sheetViews>
    <sheetView zoomScale="80" zoomScaleNormal="80" workbookViewId="0">
      <selection activeCell="B2" sqref="B2"/>
    </sheetView>
  </sheetViews>
  <sheetFormatPr defaultColWidth="8.85546875" defaultRowHeight="15" x14ac:dyDescent="0.25"/>
  <cols>
    <col min="1" max="1" width="4.42578125" customWidth="1"/>
    <col min="2" max="2" width="6.7109375" style="1" customWidth="1"/>
    <col min="3" max="4" width="6.7109375" customWidth="1"/>
    <col min="5" max="8" width="6.7109375" style="2" customWidth="1"/>
    <col min="9" max="25" width="6.7109375" customWidth="1"/>
  </cols>
  <sheetData>
    <row r="1" spans="2:13" ht="21.75" customHeight="1" x14ac:dyDescent="0.35">
      <c r="B1" s="728" t="s">
        <v>240</v>
      </c>
      <c r="C1" s="729"/>
      <c r="D1" s="729"/>
      <c r="E1" s="730"/>
      <c r="F1" s="730"/>
      <c r="G1" s="730"/>
      <c r="H1" s="730"/>
      <c r="I1" s="729"/>
      <c r="J1" s="729"/>
      <c r="K1" s="729"/>
      <c r="L1" s="729"/>
      <c r="M1" s="729"/>
    </row>
    <row r="2" spans="2:13" ht="18.75" customHeight="1" x14ac:dyDescent="0.25">
      <c r="B2" s="727"/>
    </row>
    <row r="177" spans="1:19" ht="15.75" thickBot="1" x14ac:dyDescent="0.3"/>
    <row r="178" spans="1:19" ht="18.75" customHeight="1" x14ac:dyDescent="0.25">
      <c r="B178" s="979" t="s">
        <v>16</v>
      </c>
      <c r="C178" s="995" t="s">
        <v>184</v>
      </c>
      <c r="D178" s="997" t="s">
        <v>185</v>
      </c>
      <c r="E178" s="999" t="s">
        <v>186</v>
      </c>
      <c r="F178" s="1001" t="s">
        <v>15</v>
      </c>
      <c r="G178" s="984" t="s">
        <v>187</v>
      </c>
      <c r="H178" s="982"/>
      <c r="I178" s="985"/>
      <c r="J178" s="984" t="s">
        <v>33</v>
      </c>
      <c r="K178" s="982"/>
      <c r="L178" s="985"/>
      <c r="M178" s="984" t="s">
        <v>192</v>
      </c>
      <c r="N178" s="982"/>
      <c r="O178" s="985"/>
      <c r="Q178" s="989" t="s">
        <v>191</v>
      </c>
      <c r="R178" s="990"/>
      <c r="S178" s="991"/>
    </row>
    <row r="179" spans="1:19" ht="19.5" thickBot="1" x14ac:dyDescent="0.3">
      <c r="B179" s="980"/>
      <c r="C179" s="996"/>
      <c r="D179" s="998"/>
      <c r="E179" s="1000"/>
      <c r="F179" s="1002"/>
      <c r="G179" s="815" t="s">
        <v>188</v>
      </c>
      <c r="H179" s="816" t="s">
        <v>189</v>
      </c>
      <c r="I179" s="817" t="s">
        <v>190</v>
      </c>
      <c r="J179" s="816" t="s">
        <v>188</v>
      </c>
      <c r="K179" s="816" t="s">
        <v>189</v>
      </c>
      <c r="L179" s="817" t="s">
        <v>190</v>
      </c>
      <c r="M179" s="815" t="s">
        <v>188</v>
      </c>
      <c r="N179" s="816" t="s">
        <v>189</v>
      </c>
      <c r="O179" s="817" t="s">
        <v>190</v>
      </c>
      <c r="Q179" s="719" t="s">
        <v>188</v>
      </c>
      <c r="R179" s="720" t="s">
        <v>189</v>
      </c>
      <c r="S179" s="721" t="s">
        <v>190</v>
      </c>
    </row>
    <row r="180" spans="1:19" ht="15.75" thickTop="1" x14ac:dyDescent="0.25">
      <c r="B180" s="722">
        <v>1</v>
      </c>
      <c r="C180" s="132">
        <f>Reference!D21</f>
        <v>1.2</v>
      </c>
      <c r="D180" s="726">
        <f t="shared" ref="D180:D182" si="0">SQRT(C180*E180)</f>
        <v>2.0493901531919199</v>
      </c>
      <c r="E180" s="134">
        <f>Reference!F21</f>
        <v>3.5</v>
      </c>
      <c r="F180" s="777">
        <f t="shared" ref="F180:F185" si="1">E180-C180</f>
        <v>2.2999999999999998</v>
      </c>
      <c r="G180" s="211">
        <f>Reference!D30</f>
        <v>0.7999481848570289</v>
      </c>
      <c r="H180" s="723">
        <f>Reference!E30</f>
        <v>0.79484982636824952</v>
      </c>
      <c r="I180" s="212">
        <f>Reference!F30</f>
        <v>0.73959236970656961</v>
      </c>
      <c r="J180" s="724">
        <f>Reference!G30</f>
        <v>12.8</v>
      </c>
      <c r="K180" s="234">
        <f>Reference!H30</f>
        <v>10.1</v>
      </c>
      <c r="L180" s="222">
        <f>Reference!I30</f>
        <v>4</v>
      </c>
      <c r="M180" s="132">
        <f>Reference!M30</f>
        <v>9.9</v>
      </c>
      <c r="N180" s="725">
        <f>Reference!N30</f>
        <v>10.3</v>
      </c>
      <c r="O180" s="134">
        <f>Reference!O30</f>
        <v>13.8</v>
      </c>
      <c r="Q180" s="132">
        <f>Reference!J30</f>
        <v>2.6</v>
      </c>
      <c r="R180" s="725">
        <f>Reference!K30</f>
        <v>2.8</v>
      </c>
      <c r="S180" s="134">
        <f>Reference!L30</f>
        <v>5</v>
      </c>
    </row>
    <row r="181" spans="1:19" x14ac:dyDescent="0.25">
      <c r="B181" s="742">
        <v>2</v>
      </c>
      <c r="C181" s="50">
        <f>Reference!D22</f>
        <v>3.5</v>
      </c>
      <c r="D181" s="760">
        <f t="shared" si="0"/>
        <v>6.5612498809297</v>
      </c>
      <c r="E181" s="51">
        <f>Reference!F22</f>
        <v>12.3</v>
      </c>
      <c r="F181" s="706">
        <f t="shared" si="1"/>
        <v>8.8000000000000007</v>
      </c>
      <c r="G181" s="709">
        <f>Reference!D31</f>
        <v>0.79955931860169693</v>
      </c>
      <c r="H181" s="710">
        <f>Reference!E31</f>
        <v>0.77849108202384876</v>
      </c>
      <c r="I181" s="711">
        <f>Reference!F31</f>
        <v>0.76477793366529523</v>
      </c>
      <c r="J181" s="235">
        <f>Reference!G31</f>
        <v>12.8</v>
      </c>
      <c r="K181" s="168">
        <f>Reference!H31</f>
        <v>7</v>
      </c>
      <c r="L181" s="151">
        <f>Reference!I31</f>
        <v>3.9</v>
      </c>
      <c r="M181" s="50">
        <f>Reference!M31</f>
        <v>13.4</v>
      </c>
      <c r="N181" s="170">
        <f>Reference!N31</f>
        <v>15.4</v>
      </c>
      <c r="O181" s="51">
        <f>Reference!O31</f>
        <v>14.4</v>
      </c>
      <c r="Q181" s="50">
        <f>Reference!J31</f>
        <v>6.7</v>
      </c>
      <c r="R181" s="170">
        <f>Reference!K31</f>
        <v>7.2</v>
      </c>
      <c r="S181" s="51">
        <f>Reference!L31</f>
        <v>5</v>
      </c>
    </row>
    <row r="182" spans="1:19" x14ac:dyDescent="0.25">
      <c r="B182" s="742">
        <v>3</v>
      </c>
      <c r="C182" s="50">
        <f>Reference!D23</f>
        <v>12.3</v>
      </c>
      <c r="D182" s="760">
        <f t="shared" si="0"/>
        <v>15.879231719450409</v>
      </c>
      <c r="E182" s="51">
        <f>Reference!F23</f>
        <v>20.5</v>
      </c>
      <c r="F182" s="706">
        <f t="shared" si="1"/>
        <v>8.1999999999999993</v>
      </c>
      <c r="G182" s="709">
        <f>Reference!D32</f>
        <v>0.84324216322316314</v>
      </c>
      <c r="H182" s="710">
        <f>Reference!E32</f>
        <v>0.87403059962146612</v>
      </c>
      <c r="I182" s="711">
        <f>Reference!F32</f>
        <v>0.86254049918025744</v>
      </c>
      <c r="J182" s="235">
        <f>Reference!G32</f>
        <v>4.0955000000000004</v>
      </c>
      <c r="K182" s="168">
        <f>Reference!H32</f>
        <v>4.0955000000000004</v>
      </c>
      <c r="L182" s="151">
        <f>Reference!I32</f>
        <v>4.0955000000000004</v>
      </c>
      <c r="M182" s="50">
        <f>Reference!M32</f>
        <v>13.9</v>
      </c>
      <c r="N182" s="170">
        <f>Reference!N32</f>
        <v>16.899999999999999</v>
      </c>
      <c r="O182" s="51">
        <f>Reference!O32</f>
        <v>18.600000000000001</v>
      </c>
      <c r="Q182" s="50">
        <f>Reference!J32</f>
        <v>5</v>
      </c>
      <c r="R182" s="170">
        <f>Reference!K32</f>
        <v>8</v>
      </c>
      <c r="S182" s="51">
        <f>Reference!L32</f>
        <v>8.6999999999999993</v>
      </c>
    </row>
    <row r="183" spans="1:19" x14ac:dyDescent="0.25">
      <c r="B183" s="742">
        <v>4</v>
      </c>
      <c r="C183" s="50">
        <f>Reference!D24</f>
        <v>20.5</v>
      </c>
      <c r="D183" s="760">
        <f t="shared" ref="D183:D185" si="2">SQRT(C183*E183)</f>
        <v>26.40075756488817</v>
      </c>
      <c r="E183" s="51">
        <f>Reference!F24</f>
        <v>34</v>
      </c>
      <c r="F183" s="706">
        <f t="shared" si="1"/>
        <v>13.5</v>
      </c>
      <c r="G183" s="709">
        <f>Reference!D33</f>
        <v>0.83310225688741579</v>
      </c>
      <c r="H183" s="710">
        <f>Reference!E33</f>
        <v>0.85671566724811044</v>
      </c>
      <c r="I183" s="711">
        <f>Reference!F33</f>
        <v>0.83446279382619504</v>
      </c>
      <c r="J183" s="235">
        <f>Reference!G33</f>
        <v>4.0955000000000004</v>
      </c>
      <c r="K183" s="168">
        <f>Reference!H33</f>
        <v>4.0955000000000004</v>
      </c>
      <c r="L183" s="151">
        <f>Reference!I33</f>
        <v>4.0955000000000004</v>
      </c>
      <c r="M183" s="50">
        <f>Reference!M33</f>
        <v>15.4</v>
      </c>
      <c r="N183" s="170">
        <f>Reference!N33</f>
        <v>16.2</v>
      </c>
      <c r="O183" s="51">
        <f>Reference!O33</f>
        <v>19.5</v>
      </c>
      <c r="Q183" s="50">
        <f>Reference!J33</f>
        <v>5.7</v>
      </c>
      <c r="R183" s="170">
        <f>Reference!K33</f>
        <v>6</v>
      </c>
      <c r="S183" s="51">
        <f>Reference!L33</f>
        <v>7.8</v>
      </c>
    </row>
    <row r="184" spans="1:19" x14ac:dyDescent="0.25">
      <c r="B184" s="742">
        <v>5</v>
      </c>
      <c r="C184" s="50">
        <f>Reference!D25</f>
        <v>30.5</v>
      </c>
      <c r="D184" s="760">
        <f t="shared" si="2"/>
        <v>39.246018906380812</v>
      </c>
      <c r="E184" s="51">
        <f>Reference!F25</f>
        <v>50.5</v>
      </c>
      <c r="F184" s="706">
        <f t="shared" si="1"/>
        <v>20</v>
      </c>
      <c r="G184" s="709">
        <f>Reference!D34</f>
        <v>0.81420864477073907</v>
      </c>
      <c r="H184" s="710">
        <f>Reference!E34</f>
        <v>0.82482958669649853</v>
      </c>
      <c r="I184" s="711">
        <f>Reference!F34</f>
        <v>0.78373814065231262</v>
      </c>
      <c r="J184" s="235">
        <f>Reference!G34</f>
        <v>4.0955000000000004</v>
      </c>
      <c r="K184" s="168">
        <f>Reference!H34</f>
        <v>4.0955000000000004</v>
      </c>
      <c r="L184" s="151">
        <f>Reference!I34</f>
        <v>4.0955000000000004</v>
      </c>
      <c r="M184" s="50">
        <f>Reference!M34</f>
        <v>19.100000000000001</v>
      </c>
      <c r="N184" s="170">
        <f>Reference!N34</f>
        <v>20.399999999999999</v>
      </c>
      <c r="O184" s="51">
        <f>Reference!O34</f>
        <v>26.5</v>
      </c>
      <c r="Q184" s="50">
        <f>Reference!J34</f>
        <v>7.8</v>
      </c>
      <c r="R184" s="170">
        <f>Reference!K34</f>
        <v>8.4</v>
      </c>
      <c r="S184" s="51">
        <f>Reference!L34</f>
        <v>14.1</v>
      </c>
    </row>
    <row r="185" spans="1:19" ht="15.75" thickBot="1" x14ac:dyDescent="0.3">
      <c r="B185" s="757">
        <v>6</v>
      </c>
      <c r="C185" s="159">
        <f>Reference!D26</f>
        <v>70</v>
      </c>
      <c r="D185" s="761">
        <f t="shared" si="2"/>
        <v>90.111042608550477</v>
      </c>
      <c r="E185" s="158">
        <f>Reference!F26</f>
        <v>116</v>
      </c>
      <c r="F185" s="701">
        <f t="shared" si="1"/>
        <v>46</v>
      </c>
      <c r="G185" s="164">
        <f>Reference!D35</f>
        <v>0.68106501898057359</v>
      </c>
      <c r="H185" s="169">
        <f>Reference!E35</f>
        <v>0.61352464963455922</v>
      </c>
      <c r="I185" s="165">
        <f>Reference!F35</f>
        <v>0.47987979272072678</v>
      </c>
      <c r="J185" s="762">
        <f>Reference!G35</f>
        <v>4.0955000000000004</v>
      </c>
      <c r="K185" s="763">
        <f>Reference!H35</f>
        <v>4.0955000000000004</v>
      </c>
      <c r="L185" s="172">
        <f>Reference!I35</f>
        <v>4.0955000000000004</v>
      </c>
      <c r="M185" s="159">
        <f>Reference!M35</f>
        <v>50.6</v>
      </c>
      <c r="N185" s="171">
        <f>Reference!N35</f>
        <v>49</v>
      </c>
      <c r="O185" s="158">
        <f>Reference!O35</f>
        <v>72.599999999999994</v>
      </c>
      <c r="Q185" s="159">
        <f>Reference!J35</f>
        <v>25</v>
      </c>
      <c r="R185" s="171">
        <f>Reference!K35</f>
        <v>26</v>
      </c>
      <c r="S185" s="158">
        <f>Reference!L35</f>
        <v>42</v>
      </c>
    </row>
    <row r="186" spans="1:19" ht="15.75" customHeight="1" thickBot="1" x14ac:dyDescent="0.3">
      <c r="B186" s="820"/>
      <c r="C186" s="821"/>
      <c r="D186" s="821"/>
      <c r="E186" s="822"/>
      <c r="F186" s="822"/>
      <c r="G186" s="822"/>
      <c r="H186" s="822"/>
      <c r="I186" s="821"/>
      <c r="J186" s="821"/>
      <c r="K186" s="821"/>
      <c r="L186" s="821"/>
      <c r="M186" s="821"/>
      <c r="N186" s="821"/>
      <c r="O186" s="821"/>
      <c r="P186" s="145"/>
      <c r="Q186" s="145"/>
    </row>
    <row r="187" spans="1:19" ht="18.75" customHeight="1" x14ac:dyDescent="0.25">
      <c r="B187" s="979" t="s">
        <v>16</v>
      </c>
      <c r="C187" s="977" t="s">
        <v>234</v>
      </c>
      <c r="D187" s="984" t="s">
        <v>193</v>
      </c>
      <c r="E187" s="982"/>
      <c r="F187" s="985"/>
      <c r="G187" s="986" t="s">
        <v>195</v>
      </c>
      <c r="H187" s="987"/>
      <c r="I187" s="988"/>
      <c r="J187" s="981" t="s">
        <v>194</v>
      </c>
      <c r="K187" s="982"/>
      <c r="L187" s="983"/>
      <c r="M187" s="992" t="s">
        <v>196</v>
      </c>
      <c r="N187" s="993"/>
      <c r="O187" s="994"/>
      <c r="Q187" s="970" t="s">
        <v>235</v>
      </c>
    </row>
    <row r="188" spans="1:19" ht="19.5" thickBot="1" x14ac:dyDescent="0.3">
      <c r="B188" s="980"/>
      <c r="C188" s="978"/>
      <c r="D188" s="815" t="s">
        <v>188</v>
      </c>
      <c r="E188" s="816" t="s">
        <v>189</v>
      </c>
      <c r="F188" s="817" t="s">
        <v>190</v>
      </c>
      <c r="G188" s="815" t="s">
        <v>188</v>
      </c>
      <c r="H188" s="816" t="s">
        <v>189</v>
      </c>
      <c r="I188" s="817" t="s">
        <v>190</v>
      </c>
      <c r="J188" s="816" t="s">
        <v>188</v>
      </c>
      <c r="K188" s="816" t="s">
        <v>189</v>
      </c>
      <c r="L188" s="817" t="s">
        <v>190</v>
      </c>
      <c r="M188" s="818" t="s">
        <v>11</v>
      </c>
      <c r="N188" s="818" t="s">
        <v>21</v>
      </c>
      <c r="O188" s="819" t="s">
        <v>12</v>
      </c>
      <c r="Q188" s="971"/>
    </row>
    <row r="189" spans="1:19" ht="15.75" thickTop="1" x14ac:dyDescent="0.25">
      <c r="B189" s="722">
        <v>1</v>
      </c>
      <c r="C189" s="702">
        <v>80</v>
      </c>
      <c r="D189" s="132">
        <f>Reference!D39</f>
        <v>4.4000000000000004</v>
      </c>
      <c r="E189" s="133">
        <f>Reference!E39</f>
        <v>4.5</v>
      </c>
      <c r="F189" s="134">
        <f>Reference!F39</f>
        <v>4.5999999999999996</v>
      </c>
      <c r="G189" s="56">
        <f>Reference!G39</f>
        <v>28.1</v>
      </c>
      <c r="H189" s="130">
        <f>Reference!H39</f>
        <v>25.9</v>
      </c>
      <c r="I189" s="57">
        <f>Reference!I39</f>
        <v>23.4</v>
      </c>
      <c r="J189" s="234">
        <f>Reference!J39</f>
        <v>35.127275155980492</v>
      </c>
      <c r="K189" s="731">
        <f>Reference!K39</f>
        <v>32.584771538970777</v>
      </c>
      <c r="L189" s="222">
        <f>Reference!L39</f>
        <v>31.639050047641593</v>
      </c>
      <c r="M189" s="735">
        <f>Reference!M39</f>
        <v>1.5480587269073141</v>
      </c>
      <c r="N189" s="736">
        <f>Reference!N39</f>
        <v>1.4360106134391335</v>
      </c>
      <c r="O189" s="737">
        <f>Reference!O39</f>
        <v>1.3943326751027554</v>
      </c>
      <c r="Q189" s="778">
        <v>1.4</v>
      </c>
    </row>
    <row r="190" spans="1:19" x14ac:dyDescent="0.25">
      <c r="B190" s="742">
        <v>2</v>
      </c>
      <c r="C190" s="21">
        <v>20</v>
      </c>
      <c r="D190" s="139">
        <f>Reference!D40</f>
        <v>4.5999999999999996</v>
      </c>
      <c r="E190" s="749">
        <f>Reference!E40</f>
        <v>4.7</v>
      </c>
      <c r="F190" s="140">
        <f>Reference!F40</f>
        <v>5.3</v>
      </c>
      <c r="G190" s="60">
        <f>Reference!G40</f>
        <v>31.8</v>
      </c>
      <c r="H190" s="750">
        <f>Reference!H40</f>
        <v>28.1</v>
      </c>
      <c r="I190" s="79">
        <f>Reference!I40</f>
        <v>24.599999999999998</v>
      </c>
      <c r="J190" s="168">
        <f>Reference!J40</f>
        <v>39.771908425272542</v>
      </c>
      <c r="K190" s="764">
        <f>Reference!K40</f>
        <v>36.095468077743718</v>
      </c>
      <c r="L190" s="151">
        <f>Reference!L40</f>
        <v>32.166200039404089</v>
      </c>
      <c r="M190" s="765">
        <f>Reference!M40</f>
        <v>1.7527476768439123</v>
      </c>
      <c r="N190" s="766">
        <f>Reference!N40</f>
        <v>1.5907269809979043</v>
      </c>
      <c r="O190" s="767">
        <f>Reference!O40</f>
        <v>1.4175641708994942</v>
      </c>
      <c r="Q190" s="779">
        <v>2</v>
      </c>
    </row>
    <row r="191" spans="1:19" x14ac:dyDescent="0.25">
      <c r="B191" s="742">
        <v>3</v>
      </c>
      <c r="C191" s="21">
        <v>20</v>
      </c>
      <c r="D191" s="139">
        <f>Reference!D41</f>
        <v>5.3</v>
      </c>
      <c r="E191" s="749">
        <f>Reference!E41</f>
        <v>6.3</v>
      </c>
      <c r="F191" s="140">
        <f>Reference!F41</f>
        <v>13.6</v>
      </c>
      <c r="G191" s="60">
        <f>Reference!G41</f>
        <v>24.295500000000001</v>
      </c>
      <c r="H191" s="750">
        <f>Reference!H41</f>
        <v>28.295500000000001</v>
      </c>
      <c r="I191" s="79">
        <f>Reference!I41</f>
        <v>37.295500000000004</v>
      </c>
      <c r="J191" s="168">
        <f>Reference!J41</f>
        <v>28.812008056065647</v>
      </c>
      <c r="K191" s="764">
        <f>Reference!K41</f>
        <v>32.373580527105688</v>
      </c>
      <c r="L191" s="151">
        <f>Reference!L41</f>
        <v>43.23912910227979</v>
      </c>
      <c r="M191" s="765">
        <f>Reference!M41</f>
        <v>1.2697449578101581</v>
      </c>
      <c r="N191" s="766">
        <f>Reference!N41</f>
        <v>1.4267034272850583</v>
      </c>
      <c r="O191" s="767">
        <f>Reference!O41</f>
        <v>1.905548063532623</v>
      </c>
      <c r="Q191" s="779">
        <v>2</v>
      </c>
    </row>
    <row r="192" spans="1:19" s="2" customFormat="1" x14ac:dyDescent="0.25">
      <c r="A192"/>
      <c r="B192" s="742">
        <v>4</v>
      </c>
      <c r="C192" s="21">
        <v>20</v>
      </c>
      <c r="D192" s="139">
        <f>Reference!D42</f>
        <v>13.6</v>
      </c>
      <c r="E192" s="749">
        <f>Reference!E42</f>
        <v>12.1</v>
      </c>
      <c r="F192" s="140">
        <f>Reference!F42</f>
        <v>12.4</v>
      </c>
      <c r="G192" s="60">
        <f>Reference!G42</f>
        <v>34.095500000000001</v>
      </c>
      <c r="H192" s="750">
        <f>Reference!H42</f>
        <v>33.395499999999998</v>
      </c>
      <c r="I192" s="79">
        <f>Reference!I42</f>
        <v>36.9955</v>
      </c>
      <c r="J192" s="168">
        <f>Reference!J42</f>
        <v>40.925948427250049</v>
      </c>
      <c r="K192" s="764">
        <f>Reference!K42</f>
        <v>38.980844259882602</v>
      </c>
      <c r="L192" s="151">
        <f>Reference!L42</f>
        <v>44.334511105483223</v>
      </c>
      <c r="M192" s="765">
        <f>Reference!M42</f>
        <v>1.8036062102293935</v>
      </c>
      <c r="N192" s="766">
        <f>Reference!N42</f>
        <v>1.7178854855883219</v>
      </c>
      <c r="O192" s="767">
        <f>Reference!O42</f>
        <v>1.9538215393950853</v>
      </c>
      <c r="Q192" s="779">
        <v>3.5</v>
      </c>
    </row>
    <row r="193" spans="1:19" s="2" customFormat="1" x14ac:dyDescent="0.25">
      <c r="A193"/>
      <c r="B193" s="742">
        <v>5</v>
      </c>
      <c r="C193" s="21">
        <v>20</v>
      </c>
      <c r="D193" s="139">
        <f>Reference!D43</f>
        <v>11.1</v>
      </c>
      <c r="E193" s="749">
        <f>Reference!E43</f>
        <v>16.899999999999999</v>
      </c>
      <c r="F193" s="140">
        <f>Reference!F43</f>
        <v>70.3</v>
      </c>
      <c r="G193" s="60">
        <f>Reference!G43</f>
        <v>35.295500000000004</v>
      </c>
      <c r="H193" s="750">
        <f>Reference!H43</f>
        <v>42.395499999999998</v>
      </c>
      <c r="I193" s="79">
        <f>Reference!I43</f>
        <v>101.8955</v>
      </c>
      <c r="J193" s="168">
        <f>Reference!J43</f>
        <v>43.349453763093294</v>
      </c>
      <c r="K193" s="764">
        <f>Reference!K43</f>
        <v>51.399101928189808</v>
      </c>
      <c r="L193" s="151">
        <f>Reference!L43</f>
        <v>130.01217462147679</v>
      </c>
      <c r="M193" s="765">
        <f>Reference!M43</f>
        <v>1.9104100704263274</v>
      </c>
      <c r="N193" s="766">
        <f>Reference!N43</f>
        <v>2.2651579987861945</v>
      </c>
      <c r="O193" s="767">
        <f>Reference!O43</f>
        <v>5.7296354651268393</v>
      </c>
      <c r="Q193" s="779">
        <v>3.5</v>
      </c>
    </row>
    <row r="194" spans="1:19" s="2" customFormat="1" ht="15.75" thickBot="1" x14ac:dyDescent="0.3">
      <c r="A194"/>
      <c r="B194" s="757">
        <v>6</v>
      </c>
      <c r="C194" s="152">
        <v>20</v>
      </c>
      <c r="D194" s="802">
        <v>68.3</v>
      </c>
      <c r="E194" s="803">
        <v>15.4</v>
      </c>
      <c r="F194" s="172">
        <v>112.3</v>
      </c>
      <c r="G194" s="804">
        <f>M185+D194+J185</f>
        <v>122.99550000000001</v>
      </c>
      <c r="H194" s="805">
        <f>N185+E194+K185</f>
        <v>68.495500000000007</v>
      </c>
      <c r="I194" s="806">
        <f>O185+F194+L185</f>
        <v>188.99549999999996</v>
      </c>
      <c r="J194" s="807">
        <f>G194/G185</f>
        <v>180.59288991835342</v>
      </c>
      <c r="K194" s="808">
        <f>H194/H185</f>
        <v>111.64262110870162</v>
      </c>
      <c r="L194" s="161">
        <f>I194/I185</f>
        <v>393.83925488604336</v>
      </c>
      <c r="M194" s="809">
        <f>2*k*J194/Ao_array</f>
        <v>7.9587271718091639</v>
      </c>
      <c r="N194" s="810">
        <f>2*k*K194/Ao_array</f>
        <v>4.9200893930626357</v>
      </c>
      <c r="O194" s="811">
        <f>2*k*L194/Ao_array</f>
        <v>17.356492720193614</v>
      </c>
      <c r="Q194" s="780">
        <v>5</v>
      </c>
    </row>
    <row r="195" spans="1:19" s="2" customFormat="1" x14ac:dyDescent="0.25">
      <c r="A195"/>
      <c r="B195" s="1"/>
      <c r="C195"/>
      <c r="D195" s="799" t="s">
        <v>241</v>
      </c>
      <c r="I195"/>
      <c r="J195"/>
      <c r="K195"/>
      <c r="L195"/>
      <c r="M195"/>
      <c r="N195"/>
      <c r="O195"/>
      <c r="P195"/>
      <c r="Q195"/>
      <c r="R195"/>
      <c r="S195"/>
    </row>
    <row r="196" spans="1:19" s="800" customFormat="1" x14ac:dyDescent="0.25">
      <c r="A196" s="1"/>
      <c r="B196" s="1"/>
      <c r="C196" s="1"/>
      <c r="D196" s="1"/>
      <c r="I196" s="1"/>
      <c r="J196" s="1"/>
      <c r="K196" s="1"/>
      <c r="L196" s="1"/>
      <c r="M196" s="1"/>
      <c r="N196" s="1"/>
      <c r="O196" s="1"/>
      <c r="P196" s="1"/>
      <c r="Q196" s="1"/>
      <c r="R196" s="1"/>
      <c r="S196" s="1"/>
    </row>
    <row r="199" spans="1:19" x14ac:dyDescent="0.25">
      <c r="B199" s="812"/>
      <c r="C199" s="813"/>
      <c r="D199" s="813"/>
      <c r="E199" s="814"/>
      <c r="F199" s="814"/>
      <c r="G199" s="814"/>
      <c r="H199" s="814"/>
      <c r="I199" s="813"/>
      <c r="J199" s="813"/>
      <c r="K199" s="813"/>
      <c r="L199" s="813"/>
      <c r="M199" s="813"/>
      <c r="N199" s="813"/>
      <c r="O199" s="813"/>
    </row>
    <row r="200" spans="1:19" x14ac:dyDescent="0.25">
      <c r="B200" s="812"/>
      <c r="C200" s="813"/>
      <c r="D200" s="813"/>
      <c r="E200" s="814"/>
      <c r="F200" s="814"/>
      <c r="G200" s="814"/>
      <c r="H200" s="814"/>
      <c r="I200" s="813"/>
      <c r="J200" s="813"/>
      <c r="K200" s="813"/>
      <c r="L200" s="813"/>
      <c r="M200" s="813"/>
      <c r="N200" s="813"/>
      <c r="O200" s="813"/>
    </row>
  </sheetData>
  <mergeCells count="16">
    <mergeCell ref="C187:C188"/>
    <mergeCell ref="B187:B188"/>
    <mergeCell ref="Q187:Q188"/>
    <mergeCell ref="J187:L187"/>
    <mergeCell ref="M178:O178"/>
    <mergeCell ref="D187:F187"/>
    <mergeCell ref="G187:I187"/>
    <mergeCell ref="G178:I178"/>
    <mergeCell ref="J178:L178"/>
    <mergeCell ref="Q178:S178"/>
    <mergeCell ref="M187:O187"/>
    <mergeCell ref="B178:B179"/>
    <mergeCell ref="C178:C179"/>
    <mergeCell ref="D178:D179"/>
    <mergeCell ref="E178:E179"/>
    <mergeCell ref="F178:F179"/>
  </mergeCells>
  <pageMargins left="0.25" right="0.25" top="0.75" bottom="0.75" header="0.3" footer="0.3"/>
  <pageSetup scale="73" fitToHeight="5" orientation="landscape" r:id="rId1"/>
  <rowBreaks count="4" manualBreakCount="4">
    <brk id="46" max="16383" man="1"/>
    <brk id="90" max="16383" man="1"/>
    <brk id="133" max="16383" man="1"/>
    <brk id="17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Intro</vt:lpstr>
      <vt:lpstr>Notes</vt:lpstr>
      <vt:lpstr>VLA</vt:lpstr>
      <vt:lpstr>VLA-like</vt:lpstr>
      <vt:lpstr>Reference</vt:lpstr>
      <vt:lpstr>WB Feed</vt:lpstr>
      <vt:lpstr>UWB Feed</vt:lpstr>
      <vt:lpstr>Rel. Sensitivity</vt:lpstr>
      <vt:lpstr>Perf Summary</vt:lpstr>
      <vt:lpstr>Tsky Data</vt:lpstr>
      <vt:lpstr>Ant. Calcs</vt:lpstr>
      <vt:lpstr>STRESS</vt:lpstr>
      <vt:lpstr>Elev_Angle</vt:lpstr>
      <vt:lpstr>F_to_D</vt:lpstr>
      <vt:lpstr>'Rel. Sensitivity'!Print_Area</vt:lpstr>
      <vt:lpstr>'Tsky Data'!Print_Area</vt:lpstr>
      <vt:lpstr>PWV</vt:lpstr>
      <vt:lpstr>PWV_Values</vt:lpstr>
      <vt:lpstr>Rev_date</vt:lpstr>
      <vt:lpstr>Sigma_ngVLA</vt:lpstr>
      <vt:lpstr>Tsky_Data_Table</vt:lpstr>
    </vt:vector>
  </TitlesOfParts>
  <Company>NRAO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 Grammer</dc:creator>
  <cp:lastModifiedBy>Wes Grammer</cp:lastModifiedBy>
  <cp:lastPrinted>2018-04-30T21:58:52Z</cp:lastPrinted>
  <dcterms:created xsi:type="dcterms:W3CDTF">2016-02-06T15:42:53Z</dcterms:created>
  <dcterms:modified xsi:type="dcterms:W3CDTF">2018-10-23T22:22:31Z</dcterms:modified>
</cp:coreProperties>
</file>